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nosrp\Asociación Chilena de Seguridad\SGSST 2025 - Documentos\Estructura y definiciones\10. Gestión de riesgos de desastres\"/>
    </mc:Choice>
  </mc:AlternateContent>
  <bookViews>
    <workbookView xWindow="0" yWindow="0" windowWidth="28800" windowHeight="12420" tabRatio="0"/>
  </bookViews>
  <sheets>
    <sheet name="1" sheetId="4" r:id="rId1"/>
    <sheet name="2" sheetId="1" r:id="rId2"/>
    <sheet name="3" sheetId="2" r:id="rId3"/>
    <sheet name="4" sheetId="3" r:id="rId4"/>
    <sheet name="5" sheetId="7" r:id="rId5"/>
    <sheet name="BD" sheetId="5" r:id="rId6"/>
  </sheets>
  <externalReferences>
    <externalReference r:id="rId7"/>
  </externalReferences>
  <definedNames>
    <definedName name="A_PROCESO_ACTIVIDAD">OFFSET([1]PROACTTAR!$A$1,MATCH([1]ANALISIS!XFD1,[1]!TablaB[[#All],[TIPO_PROCESO]],0)-1,1,COUNTIF([1]!TablaB[[#All],[TIPO_PROCESO]],[1]ANALISIS!XFD1),1)</definedName>
    <definedName name="A_TAREA_ACCION">OFFSET([1]PROACTTAR!$F$1,MATCH([1]ANALISIS!XFD1,[1]!TablaC[[#All],[A_PROCESO_ACTIVIDAD]],0)-1,1,COUNTIF([1]!TablaC[[#All],[A_PROCESO_ACTIVIDAD]],[1]ANALISIS!XFD1),1)</definedName>
    <definedName name="A_TIPO_PROCESO">[1]PROACTTAR!$A$54:$A$56</definedName>
    <definedName name="ACCIDENTE_GESTIONABLE">#REF!</definedName>
    <definedName name="ACTIVIDAD_ECONOMICA">#REF!</definedName>
    <definedName name="_xlnm.Print_Area" localSheetId="0">'1'!$A$7:$O$20</definedName>
    <definedName name="_xlnm.Print_Area" localSheetId="1">'2'!$A$9:$H$16</definedName>
    <definedName name="_xlnm.Print_Area" localSheetId="2">'3'!$A$9:$G$13</definedName>
    <definedName name="_xlnm.Print_Area" localSheetId="3">'4'!$A$9:$I$13</definedName>
    <definedName name="B_AGENTE_MATERIAL" localSheetId="4">OFFSET([1]BBDD!$I$1,MATCH([1]ANALISIS!XFD1,#REF!,0)-1,1,COUNTIF(#REF!,[1]ANALISIS!XFD1),1)</definedName>
    <definedName name="B_AGENTE_MATERIAL">OFFSET([1]BBDD!$I$1,MATCH([1]ANALISIS!XFD1,#REF!,0)-1,1,COUNTIF(#REF!,[1]ANALISIS!XFD1),1)</definedName>
    <definedName name="B_AGRUPACION" localSheetId="4">OFFSET([1]BBDD!$F$1,MATCH([1]ANALISIS!XFD1,#REF!,0)-1,1,COUNTIF(#REF!,[1]ANALISIS!XFD1),1)</definedName>
    <definedName name="B_AGRUPACION">OFFSET([1]BBDD!$F$1,MATCH([1]ANALISIS!XFD1,#REF!,0)-1,1,COUNTIF(#REF!,[1]ANALISIS!XFD1),1)</definedName>
    <definedName name="B_TIPO_DE_AGRUPACION">#REF!</definedName>
    <definedName name="C_AGRUPACIÓN_FORMA">#REF!</definedName>
    <definedName name="C_DETALLE_MECANISMO" localSheetId="4">OFFSET([1]BBDD!$R$1,MATCH([1]ANALISIS!XFD1,#REF!,0)-1,1,COUNTIF(#REF!,[1]ANALISIS!XFD1),1)</definedName>
    <definedName name="C_DETALLE_MECANISMO">OFFSET([1]BBDD!$R$1,MATCH([1]ANALISIS!XFD1,#REF!,0)-1,1,COUNTIF(#REF!,[1]ANALISIS!XFD1),1)</definedName>
    <definedName name="ESPECIALISTA">#REF!</definedName>
    <definedName name="FECHA_MUESTRA">#REF!</definedName>
    <definedName name="MODALIDAD_DE_TRABAJO">#REF!</definedName>
    <definedName name="NivelConsecuencia">#REF!</definedName>
    <definedName name="NivelDeficiencia">#REF!</definedName>
    <definedName name="NivelExposicion">#REF!</definedName>
    <definedName name="NumeroColumna">7</definedName>
    <definedName name="NumeroFila">3</definedName>
    <definedName name="TIPO_DE_ACTIVIDAD_TARE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8" i="3" l="1"/>
  <c r="P78" i="3" s="1"/>
  <c r="N78" i="3"/>
  <c r="L79" i="3"/>
  <c r="N79" i="3"/>
  <c r="L80" i="3"/>
  <c r="P80" i="3" s="1"/>
  <c r="N80" i="3"/>
  <c r="L81" i="3"/>
  <c r="N81" i="3"/>
  <c r="L82" i="3"/>
  <c r="N82" i="3"/>
  <c r="L83" i="3"/>
  <c r="N83" i="3"/>
  <c r="L84" i="3"/>
  <c r="N84" i="3"/>
  <c r="P84" i="3"/>
  <c r="L85" i="3"/>
  <c r="N85" i="3"/>
  <c r="L86" i="3"/>
  <c r="N86" i="3"/>
  <c r="L87" i="3"/>
  <c r="N87" i="3"/>
  <c r="L88" i="3"/>
  <c r="N88" i="3"/>
  <c r="P88" i="3" s="1"/>
  <c r="L89" i="3"/>
  <c r="N89" i="3"/>
  <c r="E78" i="3"/>
  <c r="G78" i="3" s="1"/>
  <c r="E79" i="3"/>
  <c r="F79" i="3" s="1"/>
  <c r="E80" i="3"/>
  <c r="F80" i="3" s="1"/>
  <c r="E81" i="3"/>
  <c r="H81" i="3" s="1"/>
  <c r="E82" i="3"/>
  <c r="G82" i="3" s="1"/>
  <c r="E83" i="3"/>
  <c r="G83" i="3" s="1"/>
  <c r="E84" i="3"/>
  <c r="H84" i="3" s="1"/>
  <c r="E85" i="3"/>
  <c r="H85" i="3" s="1"/>
  <c r="E86" i="3"/>
  <c r="G86" i="3" s="1"/>
  <c r="E87" i="3"/>
  <c r="F87" i="3" s="1"/>
  <c r="E88" i="3"/>
  <c r="G88" i="3" s="1"/>
  <c r="E89" i="3"/>
  <c r="G89" i="3" s="1"/>
  <c r="C78" i="3"/>
  <c r="C79" i="3"/>
  <c r="C80" i="3"/>
  <c r="C81" i="3"/>
  <c r="C82" i="3"/>
  <c r="C83" i="3"/>
  <c r="C84" i="3"/>
  <c r="C85" i="3"/>
  <c r="C86" i="3"/>
  <c r="C87" i="3"/>
  <c r="C88" i="3"/>
  <c r="C89" i="3"/>
  <c r="C77" i="3"/>
  <c r="H82" i="2"/>
  <c r="I82" i="2"/>
  <c r="H83" i="2"/>
  <c r="I83" i="2"/>
  <c r="H84" i="2"/>
  <c r="I84" i="2"/>
  <c r="H85" i="2"/>
  <c r="I85" i="2"/>
  <c r="H86" i="2"/>
  <c r="I86" i="2"/>
  <c r="H87" i="2"/>
  <c r="I87" i="2"/>
  <c r="H88" i="2"/>
  <c r="I88" i="2"/>
  <c r="H89" i="2"/>
  <c r="I89" i="2"/>
  <c r="C78" i="2"/>
  <c r="C79" i="2"/>
  <c r="C80" i="2"/>
  <c r="C81" i="2"/>
  <c r="C82" i="2"/>
  <c r="C83" i="2"/>
  <c r="C84" i="2"/>
  <c r="C85" i="2"/>
  <c r="C86" i="2"/>
  <c r="C87" i="2"/>
  <c r="C88" i="2"/>
  <c r="C89" i="2"/>
  <c r="C77" i="2"/>
  <c r="P85" i="3" l="1"/>
  <c r="P87" i="3"/>
  <c r="P81" i="3"/>
  <c r="P86" i="3"/>
  <c r="P79" i="3"/>
  <c r="G85" i="3"/>
  <c r="P83" i="3"/>
  <c r="O83" i="3" s="1"/>
  <c r="P82" i="3"/>
  <c r="O82" i="3" s="1"/>
  <c r="G87" i="3"/>
  <c r="G81" i="3"/>
  <c r="H80" i="3"/>
  <c r="G79" i="3"/>
  <c r="F86" i="3"/>
  <c r="F85" i="3"/>
  <c r="F78" i="3"/>
  <c r="F84" i="3"/>
  <c r="G84" i="3"/>
  <c r="G80" i="3"/>
  <c r="F83" i="3"/>
  <c r="H87" i="3"/>
  <c r="H83" i="3"/>
  <c r="H79" i="3"/>
  <c r="F82" i="3"/>
  <c r="F81" i="3"/>
  <c r="H86" i="3"/>
  <c r="H82" i="3"/>
  <c r="H78" i="3"/>
  <c r="F88" i="3"/>
  <c r="H88" i="3"/>
  <c r="H89" i="3"/>
  <c r="F89" i="3"/>
  <c r="P89" i="3"/>
  <c r="O85" i="3"/>
  <c r="O81" i="3"/>
  <c r="O87" i="3"/>
  <c r="O78" i="3"/>
  <c r="O86" i="3"/>
  <c r="O79" i="3"/>
  <c r="O88" i="3"/>
  <c r="O84" i="3"/>
  <c r="O80" i="3"/>
  <c r="H156" i="2"/>
  <c r="I156" i="2"/>
  <c r="H157" i="2"/>
  <c r="I157" i="2"/>
  <c r="H158" i="2"/>
  <c r="I158" i="2"/>
  <c r="H159" i="2"/>
  <c r="I159" i="2"/>
  <c r="H160" i="2"/>
  <c r="I160" i="2"/>
  <c r="H161" i="2"/>
  <c r="I161" i="2"/>
  <c r="H162" i="2"/>
  <c r="I162" i="2"/>
  <c r="H163" i="2"/>
  <c r="I163" i="2"/>
  <c r="H164" i="2"/>
  <c r="I164" i="2"/>
  <c r="H165" i="2"/>
  <c r="I165" i="2"/>
  <c r="H166" i="2"/>
  <c r="I166" i="2"/>
  <c r="H167" i="2"/>
  <c r="I167" i="2"/>
  <c r="H168" i="2"/>
  <c r="I168" i="2"/>
  <c r="H169" i="2"/>
  <c r="I169" i="2"/>
  <c r="H170" i="2"/>
  <c r="I170" i="2"/>
  <c r="L157" i="3"/>
  <c r="N157" i="3"/>
  <c r="L158" i="3"/>
  <c r="N158" i="3"/>
  <c r="L159" i="3"/>
  <c r="N159" i="3"/>
  <c r="L160" i="3"/>
  <c r="N160" i="3"/>
  <c r="L161" i="3"/>
  <c r="N161" i="3"/>
  <c r="L162" i="3"/>
  <c r="N162" i="3"/>
  <c r="L163" i="3"/>
  <c r="N163" i="3"/>
  <c r="L164" i="3"/>
  <c r="N164" i="3"/>
  <c r="L165" i="3"/>
  <c r="N165" i="3"/>
  <c r="L166" i="3"/>
  <c r="P166" i="3" s="1"/>
  <c r="O166" i="3" s="1"/>
  <c r="N166" i="3"/>
  <c r="L167" i="3"/>
  <c r="P167" i="3" s="1"/>
  <c r="O167" i="3" s="1"/>
  <c r="N167" i="3"/>
  <c r="L168" i="3"/>
  <c r="N168" i="3"/>
  <c r="L169" i="3"/>
  <c r="N169" i="3"/>
  <c r="L170" i="3"/>
  <c r="N170" i="3"/>
  <c r="F154" i="2"/>
  <c r="C157" i="2"/>
  <c r="C158" i="2"/>
  <c r="C159" i="2"/>
  <c r="C160" i="2"/>
  <c r="C161" i="2"/>
  <c r="C162" i="2"/>
  <c r="C163" i="2"/>
  <c r="C164" i="2"/>
  <c r="C165" i="2"/>
  <c r="C166" i="2"/>
  <c r="C167" i="2"/>
  <c r="C168" i="2"/>
  <c r="C169" i="2"/>
  <c r="C170" i="2"/>
  <c r="C156" i="2"/>
  <c r="E157" i="3"/>
  <c r="F157" i="3" s="1"/>
  <c r="E158" i="3"/>
  <c r="F158" i="3" s="1"/>
  <c r="E159" i="3"/>
  <c r="G159" i="3" s="1"/>
  <c r="E160" i="3"/>
  <c r="F160" i="3" s="1"/>
  <c r="E161" i="3"/>
  <c r="F161" i="3" s="1"/>
  <c r="E162" i="3"/>
  <c r="F162" i="3" s="1"/>
  <c r="E163" i="3"/>
  <c r="G163" i="3" s="1"/>
  <c r="E164" i="3"/>
  <c r="F164" i="3" s="1"/>
  <c r="E165" i="3"/>
  <c r="G165" i="3" s="1"/>
  <c r="E166" i="3"/>
  <c r="F166" i="3" s="1"/>
  <c r="E167" i="3"/>
  <c r="F167" i="3" s="1"/>
  <c r="E168" i="3"/>
  <c r="F168" i="3" s="1"/>
  <c r="E169" i="3"/>
  <c r="H169" i="3" s="1"/>
  <c r="E170" i="3"/>
  <c r="F170" i="3" s="1"/>
  <c r="P168" i="3" l="1"/>
  <c r="O168" i="3" s="1"/>
  <c r="P165" i="3"/>
  <c r="O165" i="3" s="1"/>
  <c r="P161" i="3"/>
  <c r="O161" i="3" s="1"/>
  <c r="P157" i="3"/>
  <c r="O157" i="3" s="1"/>
  <c r="O89" i="3"/>
  <c r="P169" i="3"/>
  <c r="O169" i="3" s="1"/>
  <c r="P164" i="3"/>
  <c r="O164" i="3" s="1"/>
  <c r="P160" i="3"/>
  <c r="O160" i="3" s="1"/>
  <c r="P163" i="3"/>
  <c r="O163" i="3" s="1"/>
  <c r="P159" i="3"/>
  <c r="O159" i="3" s="1"/>
  <c r="P162" i="3"/>
  <c r="O162" i="3" s="1"/>
  <c r="P158" i="3"/>
  <c r="O158" i="3" s="1"/>
  <c r="G162" i="3"/>
  <c r="H158" i="3"/>
  <c r="H170" i="3"/>
  <c r="G170" i="3"/>
  <c r="H162" i="3"/>
  <c r="P170" i="3"/>
  <c r="O170" i="3" s="1"/>
  <c r="F165" i="3"/>
  <c r="G166" i="3"/>
  <c r="F159" i="3"/>
  <c r="G169" i="3"/>
  <c r="F169" i="3"/>
  <c r="G158" i="3"/>
  <c r="H166" i="3"/>
  <c r="H157" i="3"/>
  <c r="G157" i="3"/>
  <c r="H168" i="3"/>
  <c r="G168" i="3"/>
  <c r="H165" i="3"/>
  <c r="H167" i="3"/>
  <c r="G167" i="3"/>
  <c r="H164" i="3"/>
  <c r="G164" i="3"/>
  <c r="F163" i="3"/>
  <c r="H163" i="3"/>
  <c r="H161" i="3"/>
  <c r="G161" i="3"/>
  <c r="H160" i="3"/>
  <c r="G160" i="3"/>
  <c r="H159" i="3"/>
  <c r="I155" i="2"/>
  <c r="H155" i="2"/>
  <c r="N156" i="3"/>
  <c r="L156" i="3"/>
  <c r="P156" i="3" s="1"/>
  <c r="O156" i="3" s="1"/>
  <c r="E156" i="3"/>
  <c r="H156" i="3" s="1"/>
  <c r="I154" i="2" l="1"/>
  <c r="J154" i="2" s="1"/>
  <c r="G156" i="3"/>
  <c r="F156" i="3"/>
  <c r="H78" i="2"/>
  <c r="I78" i="2"/>
  <c r="H79" i="2"/>
  <c r="I79" i="2"/>
  <c r="H80" i="2"/>
  <c r="I80" i="2"/>
  <c r="H81" i="2"/>
  <c r="I81" i="2"/>
  <c r="I77" i="2"/>
  <c r="H77" i="2"/>
  <c r="H143" i="2"/>
  <c r="I143" i="2"/>
  <c r="H138" i="2"/>
  <c r="I138" i="2"/>
  <c r="H139" i="2"/>
  <c r="I139" i="2"/>
  <c r="H127" i="2"/>
  <c r="I127" i="2"/>
  <c r="H128" i="2"/>
  <c r="I128" i="2"/>
  <c r="H129" i="2"/>
  <c r="I129" i="2"/>
  <c r="H130" i="2"/>
  <c r="I130" i="2"/>
  <c r="H131" i="2"/>
  <c r="I131" i="2"/>
  <c r="H132" i="2"/>
  <c r="I132" i="2"/>
  <c r="H133" i="2"/>
  <c r="I133" i="2"/>
  <c r="H134" i="2"/>
  <c r="I134" i="2"/>
  <c r="H123" i="2"/>
  <c r="I123" i="2"/>
  <c r="H119" i="2"/>
  <c r="I119" i="2"/>
  <c r="H113" i="2"/>
  <c r="I113" i="2"/>
  <c r="H114" i="2"/>
  <c r="I114" i="2"/>
  <c r="H115" i="2"/>
  <c r="I115" i="2"/>
  <c r="H108" i="2"/>
  <c r="I108" i="2"/>
  <c r="H109" i="2"/>
  <c r="I109" i="2"/>
  <c r="H103" i="2"/>
  <c r="I103" i="2"/>
  <c r="H104" i="2"/>
  <c r="I104" i="2"/>
  <c r="H98" i="2"/>
  <c r="I98" i="2"/>
  <c r="H99" i="2"/>
  <c r="I99" i="2"/>
  <c r="H93" i="2"/>
  <c r="I93" i="2"/>
  <c r="H94" i="2"/>
  <c r="I94" i="2"/>
  <c r="H71" i="2"/>
  <c r="I71" i="2"/>
  <c r="H72" i="2"/>
  <c r="I72" i="2"/>
  <c r="H73" i="2"/>
  <c r="I73" i="2"/>
  <c r="H66" i="2"/>
  <c r="I66" i="2"/>
  <c r="H67" i="2"/>
  <c r="I67" i="2"/>
  <c r="H60" i="2"/>
  <c r="I60" i="2"/>
  <c r="H61" i="2"/>
  <c r="I61" i="2"/>
  <c r="H62" i="2"/>
  <c r="I62" i="2"/>
  <c r="H56" i="2"/>
  <c r="I56" i="2"/>
  <c r="H35" i="2"/>
  <c r="I35" i="2"/>
  <c r="H36" i="2"/>
  <c r="I36" i="2"/>
  <c r="H37" i="2"/>
  <c r="I37" i="2"/>
  <c r="H38" i="2"/>
  <c r="I38" i="2"/>
  <c r="H39" i="2"/>
  <c r="I39" i="2"/>
  <c r="H40" i="2"/>
  <c r="I40" i="2"/>
  <c r="H41" i="2"/>
  <c r="I41" i="2"/>
  <c r="H42" i="2"/>
  <c r="I42" i="2"/>
  <c r="H43" i="2"/>
  <c r="I43" i="2"/>
  <c r="H44" i="2"/>
  <c r="I44" i="2"/>
  <c r="H45" i="2"/>
  <c r="I45" i="2"/>
  <c r="H46" i="2"/>
  <c r="I46" i="2"/>
  <c r="H47" i="2"/>
  <c r="I47" i="2"/>
  <c r="H48" i="2"/>
  <c r="I48" i="2"/>
  <c r="H49" i="2"/>
  <c r="I49" i="2"/>
  <c r="H50" i="2"/>
  <c r="I50" i="2"/>
  <c r="H51" i="2"/>
  <c r="I51" i="2"/>
  <c r="H52" i="2"/>
  <c r="I52" i="2"/>
  <c r="H147" i="2"/>
  <c r="I147" i="2"/>
  <c r="H148" i="2"/>
  <c r="I148" i="2"/>
  <c r="H149" i="2"/>
  <c r="I149" i="2"/>
  <c r="H150" i="2"/>
  <c r="I150" i="2"/>
  <c r="H151" i="2"/>
  <c r="I151" i="2"/>
  <c r="H152" i="2"/>
  <c r="I152" i="2"/>
  <c r="H153" i="2"/>
  <c r="I153" i="2"/>
  <c r="I146" i="2"/>
  <c r="H146" i="2"/>
  <c r="I142" i="2"/>
  <c r="H142" i="2"/>
  <c r="I137" i="2"/>
  <c r="H137" i="2"/>
  <c r="I126" i="2"/>
  <c r="H126" i="2"/>
  <c r="I122" i="2"/>
  <c r="H122" i="2"/>
  <c r="I112" i="2"/>
  <c r="H112" i="2"/>
  <c r="I118" i="2"/>
  <c r="H118" i="2"/>
  <c r="I107" i="2"/>
  <c r="H107" i="2"/>
  <c r="I102" i="2"/>
  <c r="H102" i="2"/>
  <c r="I97" i="2"/>
  <c r="H97" i="2"/>
  <c r="I92" i="2"/>
  <c r="H92" i="2"/>
  <c r="I70" i="2"/>
  <c r="H70" i="2"/>
  <c r="I65" i="2"/>
  <c r="H65" i="2"/>
  <c r="I59" i="2"/>
  <c r="H59" i="2"/>
  <c r="I55" i="2"/>
  <c r="H55" i="2"/>
  <c r="I34" i="2"/>
  <c r="H34" i="2"/>
  <c r="L20" i="3"/>
  <c r="N20" i="3"/>
  <c r="L21" i="3"/>
  <c r="N21" i="3"/>
  <c r="L22" i="3"/>
  <c r="N22" i="3"/>
  <c r="L23" i="3"/>
  <c r="N23" i="3"/>
  <c r="L24" i="3"/>
  <c r="N24" i="3"/>
  <c r="L25" i="3"/>
  <c r="N25" i="3"/>
  <c r="L26" i="3"/>
  <c r="N26" i="3"/>
  <c r="L27" i="3"/>
  <c r="N27" i="3"/>
  <c r="L28" i="3"/>
  <c r="N28" i="3"/>
  <c r="L29" i="3"/>
  <c r="N29" i="3"/>
  <c r="L30" i="3"/>
  <c r="N30" i="3"/>
  <c r="L31" i="3"/>
  <c r="N31" i="3"/>
  <c r="L34" i="3"/>
  <c r="N34" i="3"/>
  <c r="L35" i="3"/>
  <c r="N35" i="3"/>
  <c r="L36" i="3"/>
  <c r="N36" i="3"/>
  <c r="L37" i="3"/>
  <c r="N37" i="3"/>
  <c r="L38" i="3"/>
  <c r="N38" i="3"/>
  <c r="L39" i="3"/>
  <c r="N39" i="3"/>
  <c r="L40" i="3"/>
  <c r="N40" i="3"/>
  <c r="L41" i="3"/>
  <c r="N41" i="3"/>
  <c r="L42" i="3"/>
  <c r="N42" i="3"/>
  <c r="L43" i="3"/>
  <c r="N43" i="3"/>
  <c r="L44" i="3"/>
  <c r="N44" i="3"/>
  <c r="L45" i="3"/>
  <c r="N45" i="3"/>
  <c r="L46" i="3"/>
  <c r="N46" i="3"/>
  <c r="L47" i="3"/>
  <c r="N47" i="3"/>
  <c r="L48" i="3"/>
  <c r="N48" i="3"/>
  <c r="L49" i="3"/>
  <c r="N49" i="3"/>
  <c r="L50" i="3"/>
  <c r="N50" i="3"/>
  <c r="L51" i="3"/>
  <c r="N51" i="3"/>
  <c r="L52" i="3"/>
  <c r="N52" i="3"/>
  <c r="L55" i="3"/>
  <c r="N55" i="3"/>
  <c r="L56" i="3"/>
  <c r="N56" i="3"/>
  <c r="L59" i="3"/>
  <c r="N59" i="3"/>
  <c r="L60" i="3"/>
  <c r="N60" i="3"/>
  <c r="L61" i="3"/>
  <c r="N61" i="3"/>
  <c r="L62" i="3"/>
  <c r="N62" i="3"/>
  <c r="L65" i="3"/>
  <c r="N65" i="3"/>
  <c r="L66" i="3"/>
  <c r="N66" i="3"/>
  <c r="L67" i="3"/>
  <c r="N67" i="3"/>
  <c r="L70" i="3"/>
  <c r="P70" i="3" s="1"/>
  <c r="O70" i="3" s="1"/>
  <c r="N70" i="3"/>
  <c r="L71" i="3"/>
  <c r="N71" i="3"/>
  <c r="L72" i="3"/>
  <c r="N72" i="3"/>
  <c r="L73" i="3"/>
  <c r="N73" i="3"/>
  <c r="L77" i="3"/>
  <c r="N77" i="3"/>
  <c r="L92" i="3"/>
  <c r="N92" i="3"/>
  <c r="L93" i="3"/>
  <c r="N93" i="3"/>
  <c r="L94" i="3"/>
  <c r="N94" i="3"/>
  <c r="L97" i="3"/>
  <c r="N97" i="3"/>
  <c r="L98" i="3"/>
  <c r="N98" i="3"/>
  <c r="L99" i="3"/>
  <c r="N99" i="3"/>
  <c r="L102" i="3"/>
  <c r="N102" i="3"/>
  <c r="L103" i="3"/>
  <c r="N103" i="3"/>
  <c r="L104" i="3"/>
  <c r="N104" i="3"/>
  <c r="L107" i="3"/>
  <c r="N107" i="3"/>
  <c r="L108" i="3"/>
  <c r="N108" i="3"/>
  <c r="L109" i="3"/>
  <c r="N109" i="3"/>
  <c r="L112" i="3"/>
  <c r="N112" i="3"/>
  <c r="L113" i="3"/>
  <c r="N113" i="3"/>
  <c r="L114" i="3"/>
  <c r="N114" i="3"/>
  <c r="L115" i="3"/>
  <c r="N115" i="3"/>
  <c r="L118" i="3"/>
  <c r="N118" i="3"/>
  <c r="L119" i="3"/>
  <c r="N119" i="3"/>
  <c r="L122" i="3"/>
  <c r="N122" i="3"/>
  <c r="L123" i="3"/>
  <c r="N123" i="3"/>
  <c r="L126" i="3"/>
  <c r="N126" i="3"/>
  <c r="L127" i="3"/>
  <c r="N127" i="3"/>
  <c r="L128" i="3"/>
  <c r="N128" i="3"/>
  <c r="L129" i="3"/>
  <c r="N129" i="3"/>
  <c r="L130" i="3"/>
  <c r="N130" i="3"/>
  <c r="L131" i="3"/>
  <c r="N131" i="3"/>
  <c r="L132" i="3"/>
  <c r="N132" i="3"/>
  <c r="L133" i="3"/>
  <c r="N133" i="3"/>
  <c r="L134" i="3"/>
  <c r="N134" i="3"/>
  <c r="L137" i="3"/>
  <c r="N137" i="3"/>
  <c r="L138" i="3"/>
  <c r="N138" i="3"/>
  <c r="L139" i="3"/>
  <c r="N139" i="3"/>
  <c r="L142" i="3"/>
  <c r="N142" i="3"/>
  <c r="L143" i="3"/>
  <c r="N143" i="3"/>
  <c r="L146" i="3"/>
  <c r="N146" i="3"/>
  <c r="L147" i="3"/>
  <c r="N147" i="3"/>
  <c r="L148" i="3"/>
  <c r="N148" i="3"/>
  <c r="L149" i="3"/>
  <c r="N149" i="3"/>
  <c r="L150" i="3"/>
  <c r="N150" i="3"/>
  <c r="L151" i="3"/>
  <c r="N151" i="3"/>
  <c r="L152" i="3"/>
  <c r="N152" i="3"/>
  <c r="L153" i="3"/>
  <c r="N153" i="3"/>
  <c r="N19" i="3"/>
  <c r="L19" i="3"/>
  <c r="I20" i="2"/>
  <c r="I21" i="2"/>
  <c r="I22" i="2"/>
  <c r="I23" i="2"/>
  <c r="I24" i="2"/>
  <c r="I25" i="2"/>
  <c r="I26" i="2"/>
  <c r="I27" i="2"/>
  <c r="I28" i="2"/>
  <c r="I29" i="2"/>
  <c r="I30" i="2"/>
  <c r="I31" i="2"/>
  <c r="I19" i="2"/>
  <c r="H20" i="2"/>
  <c r="H21" i="2"/>
  <c r="H22" i="2"/>
  <c r="H23" i="2"/>
  <c r="H24" i="2"/>
  <c r="H25" i="2"/>
  <c r="H26" i="2"/>
  <c r="H27" i="2"/>
  <c r="H28" i="2"/>
  <c r="H29" i="2"/>
  <c r="H30" i="2"/>
  <c r="H31" i="2"/>
  <c r="H19" i="2"/>
  <c r="P107" i="3" l="1"/>
  <c r="O107" i="3" s="1"/>
  <c r="I76" i="2"/>
  <c r="H76" i="2"/>
  <c r="M163" i="2"/>
  <c r="M157" i="2"/>
  <c r="I157" i="3" s="1"/>
  <c r="M164" i="2"/>
  <c r="M160" i="2"/>
  <c r="M159" i="2"/>
  <c r="M156" i="2"/>
  <c r="K154" i="2"/>
  <c r="M166" i="2"/>
  <c r="M162" i="2"/>
  <c r="M165" i="2"/>
  <c r="M158" i="2"/>
  <c r="M169" i="2"/>
  <c r="M161" i="2"/>
  <c r="M167" i="2"/>
  <c r="M170" i="2"/>
  <c r="M168" i="2"/>
  <c r="H136" i="2"/>
  <c r="H111" i="2"/>
  <c r="I91" i="2"/>
  <c r="P94" i="3"/>
  <c r="O94" i="3" s="1"/>
  <c r="I117" i="2"/>
  <c r="H96" i="2"/>
  <c r="H121" i="2"/>
  <c r="H141" i="2"/>
  <c r="H125" i="2"/>
  <c r="I69" i="2"/>
  <c r="I106" i="2"/>
  <c r="I125" i="2"/>
  <c r="I111" i="2"/>
  <c r="H145" i="2"/>
  <c r="H69" i="2"/>
  <c r="H117" i="2"/>
  <c r="I141" i="2"/>
  <c r="I101" i="2"/>
  <c r="I121" i="2"/>
  <c r="H101" i="2"/>
  <c r="I136" i="2"/>
  <c r="H106" i="2"/>
  <c r="I96" i="2"/>
  <c r="H91" i="2"/>
  <c r="P47" i="3"/>
  <c r="O47" i="3" s="1"/>
  <c r="P98" i="3"/>
  <c r="P24" i="3"/>
  <c r="P103" i="3"/>
  <c r="O103" i="3" s="1"/>
  <c r="P39" i="3"/>
  <c r="O39" i="3" s="1"/>
  <c r="P55" i="3"/>
  <c r="O55" i="3" s="1"/>
  <c r="P49" i="3"/>
  <c r="O49" i="3" s="1"/>
  <c r="P37" i="3"/>
  <c r="P102" i="3"/>
  <c r="P50" i="3"/>
  <c r="O50" i="3" s="1"/>
  <c r="P46" i="3"/>
  <c r="O46" i="3" s="1"/>
  <c r="P38" i="3"/>
  <c r="O38" i="3" s="1"/>
  <c r="P52" i="3"/>
  <c r="O52" i="3" s="1"/>
  <c r="P48" i="3"/>
  <c r="O48" i="3" s="1"/>
  <c r="P36" i="3"/>
  <c r="O36" i="3" s="1"/>
  <c r="P31" i="3"/>
  <c r="O31" i="3" s="1"/>
  <c r="P22" i="3"/>
  <c r="O22" i="3" s="1"/>
  <c r="H64" i="2"/>
  <c r="I64" i="2"/>
  <c r="H58" i="2"/>
  <c r="I58" i="2"/>
  <c r="H54" i="2"/>
  <c r="I54" i="2"/>
  <c r="I33" i="2"/>
  <c r="H33" i="2"/>
  <c r="I145" i="2"/>
  <c r="P27" i="3"/>
  <c r="O27" i="3" s="1"/>
  <c r="P23" i="3"/>
  <c r="O23" i="3" s="1"/>
  <c r="P21" i="3"/>
  <c r="O21" i="3" s="1"/>
  <c r="P62" i="3"/>
  <c r="O62" i="3" s="1"/>
  <c r="P25" i="3"/>
  <c r="O25" i="3" s="1"/>
  <c r="P71" i="3"/>
  <c r="O71" i="3" s="1"/>
  <c r="P112" i="3"/>
  <c r="O112" i="3" s="1"/>
  <c r="P108" i="3"/>
  <c r="O108" i="3" s="1"/>
  <c r="P67" i="3"/>
  <c r="O67" i="3" s="1"/>
  <c r="P59" i="3"/>
  <c r="O59" i="3" s="1"/>
  <c r="P30" i="3"/>
  <c r="O30" i="3" s="1"/>
  <c r="P28" i="3"/>
  <c r="O28" i="3" s="1"/>
  <c r="P20" i="3"/>
  <c r="O20" i="3" s="1"/>
  <c r="P51" i="3"/>
  <c r="O51" i="3" s="1"/>
  <c r="P43" i="3"/>
  <c r="O43" i="3" s="1"/>
  <c r="P35" i="3"/>
  <c r="O35" i="3" s="1"/>
  <c r="O102" i="3"/>
  <c r="P151" i="3"/>
  <c r="O151" i="3" s="1"/>
  <c r="P147" i="3"/>
  <c r="O147" i="3" s="1"/>
  <c r="P143" i="3"/>
  <c r="O143" i="3" s="1"/>
  <c r="P139" i="3"/>
  <c r="O139" i="3" s="1"/>
  <c r="P129" i="3"/>
  <c r="O129" i="3" s="1"/>
  <c r="P113" i="3"/>
  <c r="O113" i="3" s="1"/>
  <c r="P72" i="3"/>
  <c r="O72" i="3" s="1"/>
  <c r="P65" i="3"/>
  <c r="O65" i="3" s="1"/>
  <c r="P26" i="3"/>
  <c r="O26" i="3" s="1"/>
  <c r="P61" i="3"/>
  <c r="O61" i="3" s="1"/>
  <c r="P44" i="3"/>
  <c r="O44" i="3" s="1"/>
  <c r="P42" i="3"/>
  <c r="O42" i="3" s="1"/>
  <c r="P40" i="3"/>
  <c r="O40" i="3" s="1"/>
  <c r="P92" i="3"/>
  <c r="O92" i="3" s="1"/>
  <c r="P29" i="3"/>
  <c r="O29" i="3" s="1"/>
  <c r="P152" i="3"/>
  <c r="O152" i="3" s="1"/>
  <c r="P132" i="3"/>
  <c r="O132" i="3" s="1"/>
  <c r="P130" i="3"/>
  <c r="O130" i="3" s="1"/>
  <c r="P122" i="3"/>
  <c r="O122" i="3" s="1"/>
  <c r="P114" i="3"/>
  <c r="O114" i="3" s="1"/>
  <c r="P99" i="3"/>
  <c r="O99" i="3" s="1"/>
  <c r="P73" i="3"/>
  <c r="O73" i="3" s="1"/>
  <c r="P66" i="3"/>
  <c r="O66" i="3" s="1"/>
  <c r="P148" i="3"/>
  <c r="O148" i="3" s="1"/>
  <c r="P104" i="3"/>
  <c r="O104" i="3" s="1"/>
  <c r="P60" i="3"/>
  <c r="O60" i="3" s="1"/>
  <c r="P45" i="3"/>
  <c r="O45" i="3" s="1"/>
  <c r="P41" i="3"/>
  <c r="O41" i="3" s="1"/>
  <c r="P34" i="3"/>
  <c r="O34" i="3" s="1"/>
  <c r="P56" i="3"/>
  <c r="O98" i="3"/>
  <c r="P127" i="3"/>
  <c r="O127" i="3" s="1"/>
  <c r="P119" i="3"/>
  <c r="O119" i="3" s="1"/>
  <c r="O37" i="3"/>
  <c r="P149" i="3"/>
  <c r="P137" i="3"/>
  <c r="P128" i="3"/>
  <c r="P93" i="3"/>
  <c r="O24" i="3"/>
  <c r="P131" i="3"/>
  <c r="P123" i="3"/>
  <c r="P115" i="3"/>
  <c r="P133" i="3"/>
  <c r="P153" i="3"/>
  <c r="P150" i="3"/>
  <c r="P146" i="3"/>
  <c r="P142" i="3"/>
  <c r="P138" i="3"/>
  <c r="P134" i="3"/>
  <c r="P126" i="3"/>
  <c r="O126" i="3" s="1"/>
  <c r="P118" i="3"/>
  <c r="P109" i="3"/>
  <c r="P97" i="3"/>
  <c r="O97" i="3" s="1"/>
  <c r="P77" i="3"/>
  <c r="P19" i="3"/>
  <c r="O19" i="3" s="1"/>
  <c r="H18" i="2"/>
  <c r="I18" i="2"/>
  <c r="L162" i="2" l="1"/>
  <c r="L157" i="2"/>
  <c r="J157" i="3" s="1"/>
  <c r="R157" i="3" s="1"/>
  <c r="Q157" i="3" s="1"/>
  <c r="L161" i="2"/>
  <c r="L164" i="2"/>
  <c r="L158" i="2"/>
  <c r="L156" i="2"/>
  <c r="J156" i="3" s="1"/>
  <c r="R156" i="3" s="1"/>
  <c r="Q156" i="3" s="1"/>
  <c r="L167" i="2"/>
  <c r="L163" i="2"/>
  <c r="L159" i="2"/>
  <c r="L160" i="2"/>
  <c r="L170" i="2"/>
  <c r="L168" i="2"/>
  <c r="L169" i="2"/>
  <c r="L166" i="2"/>
  <c r="L165" i="2"/>
  <c r="I32" i="2"/>
  <c r="J32" i="2" s="1"/>
  <c r="M39" i="2" s="1"/>
  <c r="I144" i="2"/>
  <c r="J144" i="2" s="1"/>
  <c r="I140" i="2"/>
  <c r="O56" i="3"/>
  <c r="O133" i="3"/>
  <c r="O131" i="3"/>
  <c r="O118" i="3"/>
  <c r="O134" i="3"/>
  <c r="O128" i="3"/>
  <c r="O77" i="3"/>
  <c r="O138" i="3"/>
  <c r="O137" i="3"/>
  <c r="O142" i="3"/>
  <c r="O123" i="3"/>
  <c r="O146" i="3"/>
  <c r="O150" i="3"/>
  <c r="O93" i="3"/>
  <c r="O149" i="3"/>
  <c r="O109" i="3"/>
  <c r="O153" i="3"/>
  <c r="O115" i="3"/>
  <c r="I17" i="2"/>
  <c r="J17" i="2" s="1"/>
  <c r="F144" i="2"/>
  <c r="F140" i="2"/>
  <c r="F135" i="2"/>
  <c r="F124" i="2"/>
  <c r="F120" i="2"/>
  <c r="F116" i="2"/>
  <c r="F110" i="2"/>
  <c r="F105" i="2"/>
  <c r="F100" i="2"/>
  <c r="F95" i="2"/>
  <c r="F90" i="2"/>
  <c r="F75" i="2"/>
  <c r="M149" i="2" l="1"/>
  <c r="I149" i="3" s="1"/>
  <c r="I159" i="3"/>
  <c r="I161" i="3"/>
  <c r="I163" i="3"/>
  <c r="I165" i="3"/>
  <c r="I167" i="3"/>
  <c r="I169" i="3"/>
  <c r="I156" i="3"/>
  <c r="I158" i="3"/>
  <c r="I160" i="3"/>
  <c r="I162" i="3"/>
  <c r="I164" i="3"/>
  <c r="I166" i="3"/>
  <c r="I168" i="3"/>
  <c r="I170" i="3"/>
  <c r="M147" i="2"/>
  <c r="I147" i="3" s="1"/>
  <c r="M151" i="2"/>
  <c r="I151" i="3" s="1"/>
  <c r="M148" i="2"/>
  <c r="I148" i="3" s="1"/>
  <c r="M146" i="2"/>
  <c r="I146" i="3" s="1"/>
  <c r="K144" i="2"/>
  <c r="M35" i="2"/>
  <c r="I35" i="3" s="1"/>
  <c r="K32" i="2"/>
  <c r="L43" i="2" s="1"/>
  <c r="M38" i="2"/>
  <c r="I38" i="3" s="1"/>
  <c r="M44" i="2"/>
  <c r="I44" i="3" s="1"/>
  <c r="M46" i="2"/>
  <c r="I46" i="3" s="1"/>
  <c r="M50" i="2"/>
  <c r="I50" i="3" s="1"/>
  <c r="M40" i="2"/>
  <c r="I40" i="3" s="1"/>
  <c r="M45" i="2"/>
  <c r="I45" i="3" s="1"/>
  <c r="M41" i="2"/>
  <c r="I41" i="3" s="1"/>
  <c r="M42" i="2"/>
  <c r="I42" i="3" s="1"/>
  <c r="M36" i="2"/>
  <c r="I36" i="3" s="1"/>
  <c r="M47" i="2"/>
  <c r="I47" i="3" s="1"/>
  <c r="M37" i="2"/>
  <c r="I37" i="3" s="1"/>
  <c r="M48" i="2"/>
  <c r="I48" i="3" s="1"/>
  <c r="M49" i="2"/>
  <c r="I49" i="3" s="1"/>
  <c r="M34" i="2"/>
  <c r="I34" i="3" s="1"/>
  <c r="M51" i="2"/>
  <c r="I51" i="3" s="1"/>
  <c r="M52" i="2"/>
  <c r="I52" i="3" s="1"/>
  <c r="M43" i="2"/>
  <c r="I43" i="3" s="1"/>
  <c r="M152" i="2"/>
  <c r="I152" i="3" s="1"/>
  <c r="M150" i="2"/>
  <c r="I150" i="3" s="1"/>
  <c r="M153" i="2"/>
  <c r="I153" i="3" s="1"/>
  <c r="I135" i="2"/>
  <c r="J135" i="2" s="1"/>
  <c r="J140" i="2"/>
  <c r="K17" i="2"/>
  <c r="I39" i="3"/>
  <c r="I124" i="2"/>
  <c r="J124" i="2" s="1"/>
  <c r="E153" i="3"/>
  <c r="H153" i="3" s="1"/>
  <c r="E152" i="3"/>
  <c r="H152" i="3" s="1"/>
  <c r="E151" i="3"/>
  <c r="H151" i="3" s="1"/>
  <c r="E150" i="3"/>
  <c r="H150" i="3" s="1"/>
  <c r="E149" i="3"/>
  <c r="H149" i="3" s="1"/>
  <c r="E148" i="3"/>
  <c r="F148" i="3" s="1"/>
  <c r="E147" i="3"/>
  <c r="H147" i="3" s="1"/>
  <c r="E146" i="3"/>
  <c r="F146" i="3" s="1"/>
  <c r="E143" i="3"/>
  <c r="F143" i="3" s="1"/>
  <c r="E142" i="3"/>
  <c r="F142" i="3" s="1"/>
  <c r="E139" i="3"/>
  <c r="F139" i="3" s="1"/>
  <c r="E138" i="3"/>
  <c r="F138" i="3" s="1"/>
  <c r="E137" i="3"/>
  <c r="F137" i="3" s="1"/>
  <c r="E134" i="3"/>
  <c r="G134" i="3" s="1"/>
  <c r="E133" i="3"/>
  <c r="H133" i="3" s="1"/>
  <c r="E132" i="3"/>
  <c r="G132" i="3" s="1"/>
  <c r="E131" i="3"/>
  <c r="H131" i="3" s="1"/>
  <c r="E130" i="3"/>
  <c r="G130" i="3" s="1"/>
  <c r="E129" i="3"/>
  <c r="H129" i="3" s="1"/>
  <c r="E128" i="3"/>
  <c r="G128" i="3" s="1"/>
  <c r="E127" i="3"/>
  <c r="H127" i="3" s="1"/>
  <c r="E126" i="3"/>
  <c r="G126" i="3" s="1"/>
  <c r="E123" i="3"/>
  <c r="F123" i="3" s="1"/>
  <c r="E122" i="3"/>
  <c r="H122" i="3" s="1"/>
  <c r="E119" i="3"/>
  <c r="F119" i="3" s="1"/>
  <c r="E118" i="3"/>
  <c r="F118" i="3" s="1"/>
  <c r="E115" i="3"/>
  <c r="F115" i="3" s="1"/>
  <c r="E114" i="3"/>
  <c r="H114" i="3" s="1"/>
  <c r="E113" i="3"/>
  <c r="F113" i="3" s="1"/>
  <c r="E112" i="3"/>
  <c r="H112" i="3" s="1"/>
  <c r="E109" i="3"/>
  <c r="F109" i="3" s="1"/>
  <c r="E108" i="3"/>
  <c r="F108" i="3" s="1"/>
  <c r="E107" i="3"/>
  <c r="F107" i="3" s="1"/>
  <c r="E104" i="3"/>
  <c r="G104" i="3" s="1"/>
  <c r="E103" i="3"/>
  <c r="H103" i="3" s="1"/>
  <c r="E102" i="3"/>
  <c r="G102" i="3" s="1"/>
  <c r="E99" i="3"/>
  <c r="F99" i="3" s="1"/>
  <c r="E98" i="3"/>
  <c r="F98" i="3" s="1"/>
  <c r="E97" i="3"/>
  <c r="F97" i="3" s="1"/>
  <c r="E94" i="3"/>
  <c r="F94" i="3" s="1"/>
  <c r="E93" i="3"/>
  <c r="G93" i="3" s="1"/>
  <c r="E92" i="3"/>
  <c r="F92" i="3" s="1"/>
  <c r="E73" i="3"/>
  <c r="H73" i="3" s="1"/>
  <c r="E72" i="3"/>
  <c r="H72" i="3" s="1"/>
  <c r="E71" i="3"/>
  <c r="H71" i="3" s="1"/>
  <c r="E70" i="3"/>
  <c r="H70" i="3" s="1"/>
  <c r="E77" i="3"/>
  <c r="E67" i="3"/>
  <c r="H67" i="3" s="1"/>
  <c r="E66" i="3"/>
  <c r="G66" i="3" s="1"/>
  <c r="E65" i="3"/>
  <c r="H65" i="3" s="1"/>
  <c r="E62" i="3"/>
  <c r="H62" i="3" s="1"/>
  <c r="E61" i="3"/>
  <c r="H61" i="3" s="1"/>
  <c r="E60" i="3"/>
  <c r="H60" i="3" s="1"/>
  <c r="E59" i="3"/>
  <c r="F59" i="3" s="1"/>
  <c r="E56" i="3"/>
  <c r="G56" i="3" s="1"/>
  <c r="E55" i="3"/>
  <c r="H55" i="3" s="1"/>
  <c r="E35" i="3"/>
  <c r="G35" i="3" s="1"/>
  <c r="E36" i="3"/>
  <c r="F36" i="3" s="1"/>
  <c r="E37" i="3"/>
  <c r="G37" i="3" s="1"/>
  <c r="E38" i="3"/>
  <c r="G38" i="3" s="1"/>
  <c r="E39" i="3"/>
  <c r="G39" i="3" s="1"/>
  <c r="E40" i="3"/>
  <c r="G40" i="3" s="1"/>
  <c r="E41" i="3"/>
  <c r="G41" i="3" s="1"/>
  <c r="E42" i="3"/>
  <c r="G42" i="3" s="1"/>
  <c r="E43" i="3"/>
  <c r="G43" i="3" s="1"/>
  <c r="E44" i="3"/>
  <c r="G44" i="3" s="1"/>
  <c r="E45" i="3"/>
  <c r="G45" i="3" s="1"/>
  <c r="E46" i="3"/>
  <c r="G46" i="3" s="1"/>
  <c r="E47" i="3"/>
  <c r="G47" i="3" s="1"/>
  <c r="E48" i="3"/>
  <c r="G48" i="3" s="1"/>
  <c r="E49" i="3"/>
  <c r="G49" i="3" s="1"/>
  <c r="E50" i="3"/>
  <c r="G50" i="3" s="1"/>
  <c r="E51" i="3"/>
  <c r="G51" i="3" s="1"/>
  <c r="E52" i="3"/>
  <c r="G52" i="3" s="1"/>
  <c r="E34" i="3"/>
  <c r="H34" i="3" s="1"/>
  <c r="E20" i="3"/>
  <c r="G20" i="3" s="1"/>
  <c r="E21" i="3"/>
  <c r="H21" i="3" s="1"/>
  <c r="E22" i="3"/>
  <c r="G22" i="3" s="1"/>
  <c r="E23" i="3"/>
  <c r="F23" i="3" s="1"/>
  <c r="E24" i="3"/>
  <c r="G24" i="3" s="1"/>
  <c r="E25" i="3"/>
  <c r="F25" i="3" s="1"/>
  <c r="E26" i="3"/>
  <c r="G26" i="3" s="1"/>
  <c r="E27" i="3"/>
  <c r="F27" i="3" s="1"/>
  <c r="E28" i="3"/>
  <c r="G28" i="3" s="1"/>
  <c r="E29" i="3"/>
  <c r="H29" i="3" s="1"/>
  <c r="E30" i="3"/>
  <c r="F30" i="3" s="1"/>
  <c r="E31" i="3"/>
  <c r="F31" i="3" s="1"/>
  <c r="E19" i="3"/>
  <c r="G19" i="3" s="1"/>
  <c r="F77" i="3" l="1"/>
  <c r="G77" i="3"/>
  <c r="H77" i="3"/>
  <c r="L147" i="2"/>
  <c r="J147" i="3" s="1"/>
  <c r="R147" i="3" s="1"/>
  <c r="Q147" i="3" s="1"/>
  <c r="J159" i="3"/>
  <c r="R159" i="3" s="1"/>
  <c r="Q159" i="3" s="1"/>
  <c r="J161" i="3"/>
  <c r="R161" i="3" s="1"/>
  <c r="Q161" i="3" s="1"/>
  <c r="J163" i="3"/>
  <c r="R163" i="3" s="1"/>
  <c r="Q163" i="3" s="1"/>
  <c r="J165" i="3"/>
  <c r="R165" i="3" s="1"/>
  <c r="Q165" i="3" s="1"/>
  <c r="J167" i="3"/>
  <c r="R167" i="3" s="1"/>
  <c r="Q167" i="3" s="1"/>
  <c r="J169" i="3"/>
  <c r="R169" i="3" s="1"/>
  <c r="Q169" i="3" s="1"/>
  <c r="J158" i="3"/>
  <c r="R158" i="3" s="1"/>
  <c r="Q158" i="3" s="1"/>
  <c r="J160" i="3"/>
  <c r="R160" i="3" s="1"/>
  <c r="Q160" i="3" s="1"/>
  <c r="J162" i="3"/>
  <c r="R162" i="3" s="1"/>
  <c r="Q162" i="3" s="1"/>
  <c r="J164" i="3"/>
  <c r="R164" i="3" s="1"/>
  <c r="Q164" i="3" s="1"/>
  <c r="J166" i="3"/>
  <c r="R166" i="3" s="1"/>
  <c r="Q166" i="3" s="1"/>
  <c r="J168" i="3"/>
  <c r="R168" i="3" s="1"/>
  <c r="Q168" i="3" s="1"/>
  <c r="J170" i="3"/>
  <c r="R170" i="3" s="1"/>
  <c r="Q170" i="3" s="1"/>
  <c r="L146" i="2"/>
  <c r="J146" i="3" s="1"/>
  <c r="R146" i="3" s="1"/>
  <c r="Q146" i="3" s="1"/>
  <c r="L148" i="2"/>
  <c r="J148" i="3" s="1"/>
  <c r="R148" i="3" s="1"/>
  <c r="Q148" i="3" s="1"/>
  <c r="L153" i="2"/>
  <c r="J153" i="3" s="1"/>
  <c r="R153" i="3" s="1"/>
  <c r="Q153" i="3" s="1"/>
  <c r="L149" i="2"/>
  <c r="J149" i="3" s="1"/>
  <c r="R149" i="3" s="1"/>
  <c r="Q149" i="3" s="1"/>
  <c r="L151" i="2"/>
  <c r="J151" i="3" s="1"/>
  <c r="R151" i="3" s="1"/>
  <c r="Q151" i="3" s="1"/>
  <c r="L150" i="2"/>
  <c r="J150" i="3" s="1"/>
  <c r="R150" i="3" s="1"/>
  <c r="Q150" i="3" s="1"/>
  <c r="L152" i="2"/>
  <c r="J152" i="3" s="1"/>
  <c r="R152" i="3" s="1"/>
  <c r="Q152" i="3" s="1"/>
  <c r="L52" i="2"/>
  <c r="J52" i="3" s="1"/>
  <c r="R52" i="3" s="1"/>
  <c r="Q52" i="3" s="1"/>
  <c r="L42" i="2"/>
  <c r="J42" i="3" s="1"/>
  <c r="R42" i="3" s="1"/>
  <c r="Q42" i="3" s="1"/>
  <c r="L48" i="2"/>
  <c r="J48" i="3" s="1"/>
  <c r="R48" i="3" s="1"/>
  <c r="Q48" i="3" s="1"/>
  <c r="L38" i="2"/>
  <c r="L40" i="2"/>
  <c r="J40" i="3" s="1"/>
  <c r="R40" i="3" s="1"/>
  <c r="Q40" i="3" s="1"/>
  <c r="L49" i="2"/>
  <c r="J49" i="3" s="1"/>
  <c r="R49" i="3" s="1"/>
  <c r="Q49" i="3" s="1"/>
  <c r="L36" i="2"/>
  <c r="J36" i="3" s="1"/>
  <c r="R36" i="3" s="1"/>
  <c r="Q36" i="3" s="1"/>
  <c r="L46" i="2"/>
  <c r="J46" i="3" s="1"/>
  <c r="R46" i="3" s="1"/>
  <c r="Q46" i="3" s="1"/>
  <c r="L45" i="2"/>
  <c r="J45" i="3" s="1"/>
  <c r="R45" i="3" s="1"/>
  <c r="Q45" i="3" s="1"/>
  <c r="L51" i="2"/>
  <c r="J51" i="3" s="1"/>
  <c r="R51" i="3" s="1"/>
  <c r="Q51" i="3" s="1"/>
  <c r="L34" i="2"/>
  <c r="J34" i="3" s="1"/>
  <c r="R34" i="3" s="1"/>
  <c r="Q34" i="3" s="1"/>
  <c r="L41" i="2"/>
  <c r="J41" i="3" s="1"/>
  <c r="R41" i="3" s="1"/>
  <c r="Q41" i="3" s="1"/>
  <c r="L47" i="2"/>
  <c r="J47" i="3" s="1"/>
  <c r="R47" i="3" s="1"/>
  <c r="Q47" i="3" s="1"/>
  <c r="L39" i="2"/>
  <c r="J39" i="3" s="1"/>
  <c r="R39" i="3" s="1"/>
  <c r="Q39" i="3" s="1"/>
  <c r="L35" i="2"/>
  <c r="J35" i="3" s="1"/>
  <c r="R35" i="3" s="1"/>
  <c r="Q35" i="3" s="1"/>
  <c r="L44" i="2"/>
  <c r="J44" i="3" s="1"/>
  <c r="R44" i="3" s="1"/>
  <c r="Q44" i="3" s="1"/>
  <c r="L50" i="2"/>
  <c r="J50" i="3" s="1"/>
  <c r="R50" i="3" s="1"/>
  <c r="Q50" i="3" s="1"/>
  <c r="L37" i="2"/>
  <c r="J37" i="3" s="1"/>
  <c r="R37" i="3" s="1"/>
  <c r="Q37" i="3" s="1"/>
  <c r="K124" i="2"/>
  <c r="M128" i="2"/>
  <c r="I128" i="3" s="1"/>
  <c r="M132" i="2"/>
  <c r="I132" i="3" s="1"/>
  <c r="M129" i="2"/>
  <c r="I129" i="3" s="1"/>
  <c r="M133" i="2"/>
  <c r="I133" i="3" s="1"/>
  <c r="M127" i="2"/>
  <c r="I127" i="3" s="1"/>
  <c r="M131" i="2"/>
  <c r="I131" i="3" s="1"/>
  <c r="M130" i="2"/>
  <c r="I130" i="3" s="1"/>
  <c r="M134" i="2"/>
  <c r="I134" i="3" s="1"/>
  <c r="M126" i="2"/>
  <c r="I126" i="3" s="1"/>
  <c r="K135" i="2"/>
  <c r="M138" i="2"/>
  <c r="I138" i="3" s="1"/>
  <c r="M139" i="2"/>
  <c r="I139" i="3" s="1"/>
  <c r="M137" i="2"/>
  <c r="I137" i="3" s="1"/>
  <c r="K140" i="2"/>
  <c r="M143" i="2"/>
  <c r="I143" i="3" s="1"/>
  <c r="M142" i="2"/>
  <c r="I142" i="3" s="1"/>
  <c r="J38" i="3"/>
  <c r="R38" i="3" s="1"/>
  <c r="Q38" i="3" s="1"/>
  <c r="J43" i="3"/>
  <c r="R43" i="3" s="1"/>
  <c r="Q43" i="3" s="1"/>
  <c r="L19" i="2"/>
  <c r="I120" i="2"/>
  <c r="J120" i="2" s="1"/>
  <c r="L21" i="2"/>
  <c r="J21" i="3" s="1"/>
  <c r="R21" i="3" s="1"/>
  <c r="Q21" i="3" s="1"/>
  <c r="L22" i="2"/>
  <c r="J22" i="3" s="1"/>
  <c r="R22" i="3" s="1"/>
  <c r="Q22" i="3" s="1"/>
  <c r="L30" i="2"/>
  <c r="J30" i="3" s="1"/>
  <c r="R30" i="3" s="1"/>
  <c r="Q30" i="3" s="1"/>
  <c r="L23" i="2"/>
  <c r="J23" i="3" s="1"/>
  <c r="R23" i="3" s="1"/>
  <c r="Q23" i="3" s="1"/>
  <c r="L31" i="2"/>
  <c r="J31" i="3" s="1"/>
  <c r="R31" i="3" s="1"/>
  <c r="Q31" i="3" s="1"/>
  <c r="L24" i="2"/>
  <c r="J24" i="3" s="1"/>
  <c r="R24" i="3" s="1"/>
  <c r="Q24" i="3" s="1"/>
  <c r="L25" i="2"/>
  <c r="J25" i="3" s="1"/>
  <c r="R25" i="3" s="1"/>
  <c r="Q25" i="3" s="1"/>
  <c r="L26" i="2"/>
  <c r="J26" i="3" s="1"/>
  <c r="R26" i="3" s="1"/>
  <c r="Q26" i="3" s="1"/>
  <c r="L27" i="2"/>
  <c r="J27" i="3" s="1"/>
  <c r="R27" i="3" s="1"/>
  <c r="Q27" i="3" s="1"/>
  <c r="L20" i="2"/>
  <c r="J20" i="3" s="1"/>
  <c r="R20" i="3" s="1"/>
  <c r="Q20" i="3" s="1"/>
  <c r="L28" i="2"/>
  <c r="J28" i="3" s="1"/>
  <c r="R28" i="3" s="1"/>
  <c r="Q28" i="3" s="1"/>
  <c r="L29" i="2"/>
  <c r="J29" i="3" s="1"/>
  <c r="R29" i="3" s="1"/>
  <c r="Q29" i="3" s="1"/>
  <c r="M19" i="2"/>
  <c r="I19" i="3" s="1"/>
  <c r="M20" i="2"/>
  <c r="I20" i="3" s="1"/>
  <c r="M24" i="2"/>
  <c r="I24" i="3" s="1"/>
  <c r="M28" i="2"/>
  <c r="I28" i="3" s="1"/>
  <c r="M31" i="2"/>
  <c r="I31" i="3" s="1"/>
  <c r="M21" i="2"/>
  <c r="I21" i="3" s="1"/>
  <c r="M25" i="2"/>
  <c r="I25" i="3" s="1"/>
  <c r="M29" i="2"/>
  <c r="I29" i="3" s="1"/>
  <c r="M22" i="2"/>
  <c r="I22" i="3" s="1"/>
  <c r="M26" i="2"/>
  <c r="I26" i="3" s="1"/>
  <c r="M30" i="2"/>
  <c r="I30" i="3" s="1"/>
  <c r="M23" i="2"/>
  <c r="I23" i="3" s="1"/>
  <c r="M27" i="2"/>
  <c r="I27" i="3" s="1"/>
  <c r="F43" i="3"/>
  <c r="F28" i="3"/>
  <c r="F26" i="3"/>
  <c r="F46" i="3"/>
  <c r="F44" i="3"/>
  <c r="F38" i="3"/>
  <c r="F51" i="3"/>
  <c r="H99" i="3"/>
  <c r="G29" i="3"/>
  <c r="H27" i="3"/>
  <c r="F22" i="3"/>
  <c r="H19" i="3"/>
  <c r="H26" i="3"/>
  <c r="G21" i="3"/>
  <c r="H49" i="3"/>
  <c r="F45" i="3"/>
  <c r="H41" i="3"/>
  <c r="F37" i="3"/>
  <c r="H98" i="3"/>
  <c r="G139" i="3"/>
  <c r="G143" i="3"/>
  <c r="H56" i="3"/>
  <c r="G98" i="3"/>
  <c r="H107" i="3"/>
  <c r="H143" i="3"/>
  <c r="H31" i="3"/>
  <c r="F20" i="3"/>
  <c r="F49" i="3"/>
  <c r="F41" i="3"/>
  <c r="H139" i="3"/>
  <c r="G30" i="3"/>
  <c r="F24" i="3"/>
  <c r="F48" i="3"/>
  <c r="F40" i="3"/>
  <c r="F35" i="3"/>
  <c r="H126" i="3"/>
  <c r="G142" i="3"/>
  <c r="H22" i="3"/>
  <c r="H30" i="3"/>
  <c r="H23" i="3"/>
  <c r="H51" i="3"/>
  <c r="H43" i="3"/>
  <c r="H134" i="3"/>
  <c r="H142" i="3"/>
  <c r="F52" i="3"/>
  <c r="F29" i="3"/>
  <c r="F21" i="3"/>
  <c r="H104" i="3"/>
  <c r="G109" i="3"/>
  <c r="G115" i="3"/>
  <c r="G123" i="3"/>
  <c r="G31" i="3"/>
  <c r="H28" i="3"/>
  <c r="G23" i="3"/>
  <c r="H20" i="3"/>
  <c r="H47" i="3"/>
  <c r="G94" i="3"/>
  <c r="H109" i="3"/>
  <c r="H115" i="3"/>
  <c r="H123" i="3"/>
  <c r="H130" i="3"/>
  <c r="G137" i="3"/>
  <c r="H25" i="3"/>
  <c r="F50" i="3"/>
  <c r="F47" i="3"/>
  <c r="H37" i="3"/>
  <c r="H94" i="3"/>
  <c r="G99" i="3"/>
  <c r="G107" i="3"/>
  <c r="H137" i="3"/>
  <c r="G25" i="3"/>
  <c r="G113" i="3"/>
  <c r="G119" i="3"/>
  <c r="G138" i="3"/>
  <c r="F19" i="3"/>
  <c r="G92" i="3"/>
  <c r="H119" i="3"/>
  <c r="G97" i="3"/>
  <c r="H132" i="3"/>
  <c r="G27" i="3"/>
  <c r="H24" i="3"/>
  <c r="H39" i="3"/>
  <c r="H97" i="3"/>
  <c r="H102" i="3"/>
  <c r="G108" i="3"/>
  <c r="H113" i="3"/>
  <c r="H138" i="3"/>
  <c r="H45" i="3"/>
  <c r="F42" i="3"/>
  <c r="F39" i="3"/>
  <c r="H35" i="3"/>
  <c r="H92" i="3"/>
  <c r="H108" i="3"/>
  <c r="H128" i="3"/>
  <c r="F150" i="3"/>
  <c r="F152" i="3"/>
  <c r="G146" i="3"/>
  <c r="G148" i="3"/>
  <c r="G150" i="3"/>
  <c r="G152" i="3"/>
  <c r="H148" i="3"/>
  <c r="H146" i="3"/>
  <c r="F147" i="3"/>
  <c r="F149" i="3"/>
  <c r="F151" i="3"/>
  <c r="F153" i="3"/>
  <c r="G147" i="3"/>
  <c r="G149" i="3"/>
  <c r="G151" i="3"/>
  <c r="G153" i="3"/>
  <c r="F127" i="3"/>
  <c r="F129" i="3"/>
  <c r="F131" i="3"/>
  <c r="F133" i="3"/>
  <c r="G127" i="3"/>
  <c r="G129" i="3"/>
  <c r="G131" i="3"/>
  <c r="G133" i="3"/>
  <c r="F126" i="3"/>
  <c r="F128" i="3"/>
  <c r="F130" i="3"/>
  <c r="F132" i="3"/>
  <c r="F134" i="3"/>
  <c r="F122" i="3"/>
  <c r="G122" i="3"/>
  <c r="G118" i="3"/>
  <c r="H118" i="3"/>
  <c r="F112" i="3"/>
  <c r="F114" i="3"/>
  <c r="G112" i="3"/>
  <c r="G114" i="3"/>
  <c r="F103" i="3"/>
  <c r="G103" i="3"/>
  <c r="F102" i="3"/>
  <c r="F104" i="3"/>
  <c r="F93" i="3"/>
  <c r="H93" i="3"/>
  <c r="F70" i="3"/>
  <c r="F72" i="3"/>
  <c r="G70" i="3"/>
  <c r="G72" i="3"/>
  <c r="F71" i="3"/>
  <c r="F73" i="3"/>
  <c r="G71" i="3"/>
  <c r="G73" i="3"/>
  <c r="H66" i="3"/>
  <c r="F65" i="3"/>
  <c r="F67" i="3"/>
  <c r="F66" i="3"/>
  <c r="G65" i="3"/>
  <c r="G67" i="3"/>
  <c r="F61" i="3"/>
  <c r="G59" i="3"/>
  <c r="G61" i="3"/>
  <c r="H59" i="3"/>
  <c r="F62" i="3"/>
  <c r="G60" i="3"/>
  <c r="G62" i="3"/>
  <c r="F60" i="3"/>
  <c r="F55" i="3"/>
  <c r="G55" i="3"/>
  <c r="F56" i="3"/>
  <c r="H52" i="3"/>
  <c r="H50" i="3"/>
  <c r="H48" i="3"/>
  <c r="H46" i="3"/>
  <c r="H44" i="3"/>
  <c r="H42" i="3"/>
  <c r="H40" i="3"/>
  <c r="H38" i="3"/>
  <c r="H36" i="3"/>
  <c r="G36" i="3"/>
  <c r="G34" i="3"/>
  <c r="F34" i="3"/>
  <c r="J19" i="3" l="1"/>
  <c r="R19" i="3" s="1"/>
  <c r="Q19" i="3" s="1"/>
  <c r="L143" i="2"/>
  <c r="J143" i="3" s="1"/>
  <c r="R143" i="3" s="1"/>
  <c r="Q143" i="3" s="1"/>
  <c r="L142" i="2"/>
  <c r="J142" i="3" s="1"/>
  <c r="R142" i="3" s="1"/>
  <c r="Q142" i="3" s="1"/>
  <c r="L139" i="2"/>
  <c r="J139" i="3" s="1"/>
  <c r="R139" i="3" s="1"/>
  <c r="Q139" i="3" s="1"/>
  <c r="L138" i="2"/>
  <c r="J138" i="3" s="1"/>
  <c r="R138" i="3" s="1"/>
  <c r="Q138" i="3" s="1"/>
  <c r="L137" i="2"/>
  <c r="J137" i="3" s="1"/>
  <c r="R137" i="3" s="1"/>
  <c r="Q137" i="3" s="1"/>
  <c r="K120" i="2"/>
  <c r="M123" i="2"/>
  <c r="I123" i="3" s="1"/>
  <c r="M122" i="2"/>
  <c r="I122" i="3" s="1"/>
  <c r="L129" i="2"/>
  <c r="J129" i="3" s="1"/>
  <c r="R129" i="3" s="1"/>
  <c r="Q129" i="3" s="1"/>
  <c r="L133" i="2"/>
  <c r="J133" i="3" s="1"/>
  <c r="R133" i="3" s="1"/>
  <c r="Q133" i="3" s="1"/>
  <c r="L126" i="2"/>
  <c r="J126" i="3" s="1"/>
  <c r="R126" i="3" s="1"/>
  <c r="Q126" i="3" s="1"/>
  <c r="L128" i="2"/>
  <c r="J128" i="3" s="1"/>
  <c r="R128" i="3" s="1"/>
  <c r="Q128" i="3" s="1"/>
  <c r="L130" i="2"/>
  <c r="J130" i="3" s="1"/>
  <c r="R130" i="3" s="1"/>
  <c r="Q130" i="3" s="1"/>
  <c r="L134" i="2"/>
  <c r="J134" i="3" s="1"/>
  <c r="R134" i="3" s="1"/>
  <c r="Q134" i="3" s="1"/>
  <c r="L127" i="2"/>
  <c r="J127" i="3" s="1"/>
  <c r="R127" i="3" s="1"/>
  <c r="Q127" i="3" s="1"/>
  <c r="L131" i="2"/>
  <c r="J131" i="3" s="1"/>
  <c r="R131" i="3" s="1"/>
  <c r="Q131" i="3" s="1"/>
  <c r="L132" i="2"/>
  <c r="J132" i="3" s="1"/>
  <c r="R132" i="3" s="1"/>
  <c r="Q132" i="3" s="1"/>
  <c r="I116" i="2"/>
  <c r="J116" i="2" s="1"/>
  <c r="L123" i="2" l="1"/>
  <c r="J123" i="3" s="1"/>
  <c r="R123" i="3" s="1"/>
  <c r="Q123" i="3" s="1"/>
  <c r="L122" i="2"/>
  <c r="J122" i="3" s="1"/>
  <c r="R122" i="3" s="1"/>
  <c r="Q122" i="3" s="1"/>
  <c r="K116" i="2"/>
  <c r="M119" i="2"/>
  <c r="I119" i="3" s="1"/>
  <c r="M118" i="2"/>
  <c r="I118" i="3" s="1"/>
  <c r="I110" i="2"/>
  <c r="J110" i="2" s="1"/>
  <c r="K110" i="2" l="1"/>
  <c r="M115" i="2"/>
  <c r="I115" i="3" s="1"/>
  <c r="M112" i="2"/>
  <c r="I112" i="3" s="1"/>
  <c r="M113" i="2"/>
  <c r="I113" i="3" s="1"/>
  <c r="M114" i="2"/>
  <c r="I114" i="3" s="1"/>
  <c r="L119" i="2"/>
  <c r="J119" i="3" s="1"/>
  <c r="R119" i="3" s="1"/>
  <c r="Q119" i="3" s="1"/>
  <c r="L118" i="2"/>
  <c r="J118" i="3" s="1"/>
  <c r="R118" i="3" s="1"/>
  <c r="Q118" i="3" s="1"/>
  <c r="I105" i="2"/>
  <c r="J105" i="2" s="1"/>
  <c r="K105" i="2" l="1"/>
  <c r="M107" i="2"/>
  <c r="I107" i="3" s="1"/>
  <c r="M109" i="2"/>
  <c r="I109" i="3" s="1"/>
  <c r="M108" i="2"/>
  <c r="I108" i="3" s="1"/>
  <c r="L115" i="2"/>
  <c r="J115" i="3" s="1"/>
  <c r="R115" i="3" s="1"/>
  <c r="Q115" i="3" s="1"/>
  <c r="L114" i="2"/>
  <c r="J114" i="3" s="1"/>
  <c r="R114" i="3" s="1"/>
  <c r="Q114" i="3" s="1"/>
  <c r="L112" i="2"/>
  <c r="J112" i="3" s="1"/>
  <c r="R112" i="3" s="1"/>
  <c r="Q112" i="3" s="1"/>
  <c r="L113" i="2"/>
  <c r="J113" i="3" s="1"/>
  <c r="R113" i="3" s="1"/>
  <c r="Q113" i="3" s="1"/>
  <c r="I100" i="2"/>
  <c r="J100" i="2" s="1"/>
  <c r="K100" i="2" l="1"/>
  <c r="M103" i="2"/>
  <c r="I103" i="3" s="1"/>
  <c r="M104" i="2"/>
  <c r="I104" i="3" s="1"/>
  <c r="M102" i="2"/>
  <c r="I102" i="3" s="1"/>
  <c r="L107" i="2"/>
  <c r="J107" i="3" s="1"/>
  <c r="R107" i="3" s="1"/>
  <c r="Q107" i="3" s="1"/>
  <c r="L109" i="2"/>
  <c r="J109" i="3" s="1"/>
  <c r="R109" i="3" s="1"/>
  <c r="Q109" i="3" s="1"/>
  <c r="L108" i="2"/>
  <c r="J108" i="3" s="1"/>
  <c r="R108" i="3" s="1"/>
  <c r="Q108" i="3" s="1"/>
  <c r="I95" i="2"/>
  <c r="J95" i="2" s="1"/>
  <c r="K95" i="2" l="1"/>
  <c r="M99" i="2"/>
  <c r="I99" i="3" s="1"/>
  <c r="M97" i="2"/>
  <c r="I97" i="3" s="1"/>
  <c r="M98" i="2"/>
  <c r="I98" i="3" s="1"/>
  <c r="L103" i="2"/>
  <c r="J103" i="3" s="1"/>
  <c r="R103" i="3" s="1"/>
  <c r="Q103" i="3" s="1"/>
  <c r="L104" i="2"/>
  <c r="J104" i="3" s="1"/>
  <c r="R104" i="3" s="1"/>
  <c r="Q104" i="3" s="1"/>
  <c r="L102" i="2"/>
  <c r="J102" i="3" s="1"/>
  <c r="R102" i="3" s="1"/>
  <c r="Q102" i="3" s="1"/>
  <c r="I90" i="2"/>
  <c r="J90" i="2" s="1"/>
  <c r="L99" i="2" l="1"/>
  <c r="J99" i="3" s="1"/>
  <c r="R99" i="3" s="1"/>
  <c r="Q99" i="3" s="1"/>
  <c r="L97" i="2"/>
  <c r="J97" i="3" s="1"/>
  <c r="R97" i="3" s="1"/>
  <c r="Q97" i="3" s="1"/>
  <c r="L98" i="2"/>
  <c r="J98" i="3" s="1"/>
  <c r="R98" i="3" s="1"/>
  <c r="Q98" i="3" s="1"/>
  <c r="K90" i="2"/>
  <c r="M94" i="2"/>
  <c r="I94" i="3" s="1"/>
  <c r="M92" i="2"/>
  <c r="I92" i="3" s="1"/>
  <c r="M93" i="2"/>
  <c r="I93" i="3" s="1"/>
  <c r="I75" i="2"/>
  <c r="J75" i="2" s="1"/>
  <c r="M80" i="2" l="1"/>
  <c r="I80" i="3" s="1"/>
  <c r="M82" i="2"/>
  <c r="I82" i="3" s="1"/>
  <c r="M86" i="2"/>
  <c r="I86" i="3" s="1"/>
  <c r="M83" i="2"/>
  <c r="I83" i="3" s="1"/>
  <c r="M87" i="2"/>
  <c r="I87" i="3" s="1"/>
  <c r="M89" i="2"/>
  <c r="I89" i="3" s="1"/>
  <c r="M84" i="2"/>
  <c r="I84" i="3" s="1"/>
  <c r="M88" i="2"/>
  <c r="I88" i="3" s="1"/>
  <c r="M85" i="2"/>
  <c r="I85" i="3" s="1"/>
  <c r="M77" i="2"/>
  <c r="I77" i="3" s="1"/>
  <c r="M78" i="2"/>
  <c r="I78" i="3" s="1"/>
  <c r="M79" i="2"/>
  <c r="I79" i="3" s="1"/>
  <c r="M81" i="2"/>
  <c r="I81" i="3" s="1"/>
  <c r="L94" i="2"/>
  <c r="J94" i="3" s="1"/>
  <c r="R94" i="3" s="1"/>
  <c r="Q94" i="3" s="1"/>
  <c r="L92" i="2"/>
  <c r="J92" i="3" s="1"/>
  <c r="R92" i="3" s="1"/>
  <c r="Q92" i="3" s="1"/>
  <c r="L93" i="2"/>
  <c r="J93" i="3" s="1"/>
  <c r="R93" i="3" s="1"/>
  <c r="Q93" i="3" s="1"/>
  <c r="K75" i="2"/>
  <c r="I68" i="2"/>
  <c r="J68" i="2" s="1"/>
  <c r="L80" i="2" l="1"/>
  <c r="J80" i="3" s="1"/>
  <c r="R80" i="3" s="1"/>
  <c r="Q80" i="3" s="1"/>
  <c r="L82" i="2"/>
  <c r="J82" i="3" s="1"/>
  <c r="R82" i="3" s="1"/>
  <c r="Q82" i="3" s="1"/>
  <c r="L86" i="2"/>
  <c r="J86" i="3" s="1"/>
  <c r="R86" i="3" s="1"/>
  <c r="Q86" i="3" s="1"/>
  <c r="L83" i="2"/>
  <c r="J83" i="3" s="1"/>
  <c r="R83" i="3" s="1"/>
  <c r="Q83" i="3" s="1"/>
  <c r="L87" i="2"/>
  <c r="J87" i="3" s="1"/>
  <c r="R87" i="3" s="1"/>
  <c r="Q87" i="3" s="1"/>
  <c r="L84" i="2"/>
  <c r="J84" i="3" s="1"/>
  <c r="R84" i="3" s="1"/>
  <c r="Q84" i="3" s="1"/>
  <c r="L88" i="2"/>
  <c r="J88" i="3" s="1"/>
  <c r="R88" i="3" s="1"/>
  <c r="Q88" i="3" s="1"/>
  <c r="L85" i="2"/>
  <c r="J85" i="3" s="1"/>
  <c r="R85" i="3" s="1"/>
  <c r="Q85" i="3" s="1"/>
  <c r="L89" i="2"/>
  <c r="J89" i="3" s="1"/>
  <c r="R89" i="3" s="1"/>
  <c r="Q89" i="3" s="1"/>
  <c r="K68" i="2"/>
  <c r="M73" i="2"/>
  <c r="I73" i="3" s="1"/>
  <c r="M72" i="2"/>
  <c r="I72" i="3" s="1"/>
  <c r="M70" i="2"/>
  <c r="I70" i="3" s="1"/>
  <c r="M71" i="2"/>
  <c r="I71" i="3" s="1"/>
  <c r="L78" i="2"/>
  <c r="J78" i="3" s="1"/>
  <c r="R78" i="3" s="1"/>
  <c r="Q78" i="3" s="1"/>
  <c r="L77" i="2"/>
  <c r="J77" i="3" s="1"/>
  <c r="R77" i="3" s="1"/>
  <c r="Q77" i="3" s="1"/>
  <c r="L79" i="2"/>
  <c r="J79" i="3" s="1"/>
  <c r="R79" i="3" s="1"/>
  <c r="Q79" i="3" s="1"/>
  <c r="L81" i="2"/>
  <c r="J81" i="3" s="1"/>
  <c r="R81" i="3" s="1"/>
  <c r="Q81" i="3" s="1"/>
  <c r="I63" i="2"/>
  <c r="J63" i="2" s="1"/>
  <c r="L73" i="2" l="1"/>
  <c r="J73" i="3" s="1"/>
  <c r="R73" i="3" s="1"/>
  <c r="Q73" i="3" s="1"/>
  <c r="L70" i="2"/>
  <c r="J70" i="3" s="1"/>
  <c r="R70" i="3" s="1"/>
  <c r="Q70" i="3" s="1"/>
  <c r="L72" i="2"/>
  <c r="J72" i="3" s="1"/>
  <c r="R72" i="3" s="1"/>
  <c r="Q72" i="3" s="1"/>
  <c r="L71" i="2"/>
  <c r="J71" i="3" s="1"/>
  <c r="R71" i="3" s="1"/>
  <c r="Q71" i="3" s="1"/>
  <c r="K63" i="2"/>
  <c r="M67" i="2"/>
  <c r="I67" i="3" s="1"/>
  <c r="M65" i="2"/>
  <c r="I65" i="3" s="1"/>
  <c r="M66" i="2"/>
  <c r="I66" i="3" s="1"/>
  <c r="I57" i="2"/>
  <c r="J57" i="2" s="1"/>
  <c r="L67" i="2" l="1"/>
  <c r="J67" i="3" s="1"/>
  <c r="R67" i="3" s="1"/>
  <c r="Q67" i="3" s="1"/>
  <c r="L65" i="2"/>
  <c r="J65" i="3" s="1"/>
  <c r="R65" i="3" s="1"/>
  <c r="Q65" i="3" s="1"/>
  <c r="L66" i="2"/>
  <c r="J66" i="3" s="1"/>
  <c r="R66" i="3" s="1"/>
  <c r="Q66" i="3" s="1"/>
  <c r="K57" i="2"/>
  <c r="M61" i="2"/>
  <c r="I61" i="3" s="1"/>
  <c r="M60" i="2"/>
  <c r="I60" i="3" s="1"/>
  <c r="M62" i="2"/>
  <c r="I62" i="3" s="1"/>
  <c r="M59" i="2"/>
  <c r="I59" i="3" s="1"/>
  <c r="I53" i="2"/>
  <c r="J53" i="2" s="1"/>
  <c r="M55" i="2" l="1"/>
  <c r="I55" i="3" s="1"/>
  <c r="M56" i="2"/>
  <c r="I56" i="3" s="1"/>
  <c r="L60" i="2"/>
  <c r="J60" i="3" s="1"/>
  <c r="R60" i="3" s="1"/>
  <c r="Q60" i="3" s="1"/>
  <c r="L61" i="2"/>
  <c r="J61" i="3" s="1"/>
  <c r="R61" i="3" s="1"/>
  <c r="Q61" i="3" s="1"/>
  <c r="L62" i="2"/>
  <c r="J62" i="3" s="1"/>
  <c r="R62" i="3" s="1"/>
  <c r="Q62" i="3" s="1"/>
  <c r="L59" i="2"/>
  <c r="J59" i="3" s="1"/>
  <c r="R59" i="3" s="1"/>
  <c r="Q59" i="3" s="1"/>
  <c r="K53" i="2"/>
  <c r="L56" i="2" l="1"/>
  <c r="J56" i="3" s="1"/>
  <c r="R56" i="3" s="1"/>
  <c r="Q56" i="3" s="1"/>
  <c r="L55" i="2"/>
  <c r="J55" i="3" s="1"/>
  <c r="R55" i="3" s="1"/>
  <c r="Q55" i="3" s="1"/>
</calcChain>
</file>

<file path=xl/sharedStrings.xml><?xml version="1.0" encoding="utf-8"?>
<sst xmlns="http://schemas.openxmlformats.org/spreadsheetml/2006/main" count="1814" uniqueCount="720">
  <si>
    <t>CERO</t>
  </si>
  <si>
    <t>CÓDIGO</t>
  </si>
  <si>
    <t>AMENAZAS</t>
  </si>
  <si>
    <t>DESCRIPCIÓN</t>
  </si>
  <si>
    <t>AG_01</t>
  </si>
  <si>
    <t>Sismos</t>
  </si>
  <si>
    <t>AG_02</t>
  </si>
  <si>
    <t>Incendio estructural</t>
  </si>
  <si>
    <t>AG_03</t>
  </si>
  <si>
    <t>Corte de agua</t>
  </si>
  <si>
    <t>AG_04</t>
  </si>
  <si>
    <t>Corte de energía eléctrica</t>
  </si>
  <si>
    <t>AG_05</t>
  </si>
  <si>
    <t>Asalto/robo</t>
  </si>
  <si>
    <t>AG_06</t>
  </si>
  <si>
    <t>Accidentes graves/situaciones médicas extremas</t>
  </si>
  <si>
    <t xml:space="preserve">N° </t>
  </si>
  <si>
    <t>B.- Amenazas específicas</t>
  </si>
  <si>
    <t>PREGUNTAS DE IDENTIFICACIÓN</t>
  </si>
  <si>
    <t>AE_01</t>
  </si>
  <si>
    <t>Incendio forestal</t>
  </si>
  <si>
    <t>AE_02</t>
  </si>
  <si>
    <t>Erupción volcánica</t>
  </si>
  <si>
    <t>AE_03</t>
  </si>
  <si>
    <t>Nevadas</t>
  </si>
  <si>
    <t>AE_04</t>
  </si>
  <si>
    <t>Aluvión</t>
  </si>
  <si>
    <t>AE_05</t>
  </si>
  <si>
    <t>Inundación por anegamiento de aguas lluvias</t>
  </si>
  <si>
    <t>¿El centro de trabajo carece de un sistema de recolección, evacuación y drenaje de aguas lluvias que permita su fácil escurrimiento y disposición, o han ocurrido anegamientos de aguas lluvias en el pasado?</t>
  </si>
  <si>
    <t>AE_06</t>
  </si>
  <si>
    <t>Inundación por anegamiento por crecidas de causes de agua</t>
  </si>
  <si>
    <t>AE_07</t>
  </si>
  <si>
    <t>Marejadas</t>
  </si>
  <si>
    <t>AE_08</t>
  </si>
  <si>
    <t>Tsunamis o maremotos</t>
  </si>
  <si>
    <t>AE_09</t>
  </si>
  <si>
    <t>AE_10</t>
  </si>
  <si>
    <t>Orden público</t>
  </si>
  <si>
    <t>AE_11</t>
  </si>
  <si>
    <t>Artefactos explosivos</t>
  </si>
  <si>
    <t>AE_12</t>
  </si>
  <si>
    <t>Agentes biológicos</t>
  </si>
  <si>
    <t>IDENTIFICACIÓN</t>
  </si>
  <si>
    <t>¿Se verifica periódicamente el estado estructural de las instalaciones ante la ocurrencia de sismos (por ejemplo: que no hayan grietas o fisuras en las partes estructurales de la edificación como cornisas, pilares - materiales de construcción susceptibles a sismos como adobe, vidrios, otros)?</t>
  </si>
  <si>
    <t>¿Se encuentran asegurados ante posibles caídas todos los elementos (por ejemplo: repisas, casilleros, insumos, luminarias, adornos, entre otros) que podrían caer en caso de sismos?</t>
  </si>
  <si>
    <t>¿Se encuentran definidas e identificadas las vías de evacuación, salidas de emergencia y zonas de seguridad (por ejemplo: con señalización, demarcaciones en pisos y muros) y la identificación de estas zonas, es conocida y comprendida por todos los trabajadores?</t>
  </si>
  <si>
    <t>¿Se encuentran disponibles planos o croquis de evacuación y de recursos para la respuesta a emergencias y estos están en lugares visibles y comprensibles por todos los trabajadores en cada área?</t>
  </si>
  <si>
    <t xml:space="preserve">¿Tienen identificados a los trabajadores con movilidad reducida, se designaron a los responsables de apoyarlos en caso de una evacuación y se implementaron los dispositivos que facilitan esta tarea?
</t>
  </si>
  <si>
    <t>¿Se ejecutan en los plazos establecidos los simulacros o prácticas de evacuación en caso de sismos?</t>
  </si>
  <si>
    <t>¿Se realizan mantenciones preventivas al sistema de iluminación de emergencia?</t>
  </si>
  <si>
    <t>Movimiento de la superficie terrestre, debido principalmente al roce de placas tectónicas, fallas geológicas o volcanismo.</t>
  </si>
  <si>
    <t>Sismos: Movimiento de la superficie terrestre, debido principalmente al roce de placas tectónicas, fallas geológicas o volcanismo.</t>
  </si>
  <si>
    <t>NO CUMPLE</t>
  </si>
  <si>
    <t>PREGUNTA DE EVALUACIÓN</t>
  </si>
  <si>
    <t>CUMPLIMIENTO</t>
  </si>
  <si>
    <t>Accidentes graves/situaciones médicas extremas: Accidentes o situaciones médicas que ponen en riesgo la vida la comunidad educativa.</t>
  </si>
  <si>
    <t>Incendio forestal: Fuego de grandes proporciones que se propaga sin control a través de la vegetación poniendo en peligro a las personas, los bienes y/o el medio ambiente.</t>
  </si>
  <si>
    <t>Erupción volcánica: Expulsión de flujos piroclásticos, magma o gases generados en el interior de estructuras geológicas.</t>
  </si>
  <si>
    <t>Nevadas: Precipitación de nieve, que se agrupa formando una capa sobre la superficie terrestre.</t>
  </si>
  <si>
    <t>Aluvión: Flujo de barro que arrastra el material suelto. Puede viajar muchos kilómetros desde su origen, aumentando de tamaño a medida que avanza, transportando rocas, hojas, árboles y otros elementos, alcanzando gran velocidad.</t>
  </si>
  <si>
    <t>Inundación por anegamiento de aguas lluvias: Masa de agua que excede los sistemas de evacuación, cubriendo áreas normalmente secas, producto de factores climáticos como: lluvias intensas, fusión de nieves, entre otras.</t>
  </si>
  <si>
    <t>Inundación por anegamiento por crecidas de causes de agua: Masa de agua que sale de su cauce, cubriendo áreas con normalidad seca, generada por crecidas de cauce de agua, deshielo, marejadas, u otros factores externos.</t>
  </si>
  <si>
    <t>Marejadas: Oleaje que se manifiesta en las zonas costeras, generando severos daños a la infraestructura, inundaciones por rebalse, reducción de playas, cortes de tránsito y suspensión de otras actividades.</t>
  </si>
  <si>
    <t>Tsunamis o maremotos: Gran masa de agua o secuencia de olas que pueden inundar y causar destrucción en las zonas costeras, habitualmente causada por sismos cercanos a la costa.</t>
  </si>
  <si>
    <t>Sustancias Peligrosas: Liberación o potencial liberación de sustancias peligrosas que se pueden generar por transbordo, descarga o manipulación de estos materiales.</t>
  </si>
  <si>
    <t>Artefactos explosivos: Avisos o avistamiento de artefactos sospechosos, los cuales pueden generar una explosión que afecte a las personas o las instalaciones del centro.</t>
  </si>
  <si>
    <t>Agentes biológicos:  Amenazas biológicas - sanitarias, como lo son: COVID-19 (virus SARS-CoV-2), influenza porcina (virus H1N1), hantavirus (virus Hanta), fiebre Q (bacteria Coxiella Burnetii), marea roja (Floraciones Algales Nocivas), entre otras.</t>
  </si>
  <si>
    <t>¿Se encuentra señalizada la prohibición de fumar en las áreas de trabajo?, y en aquellas debidamente autorizadas para fumadores ¿Se cuenta con recipientes para apagar y disponer las colillas de los cigarrillos?</t>
  </si>
  <si>
    <t>¿Se cuenta con un procedimiento para la autorización y control de los trabajos en caliente (por ej. soldadura, corte y desbaste, oxicorte, equipos con llama abierta, entre otros)?</t>
  </si>
  <si>
    <t>¿Se verifica la ausencia de sobrecargas del sistema eléctrico?</t>
  </si>
  <si>
    <t>¿Se encuentran certificadas por SEC (Superintendencia de Electricidad y Combustible) las extensiones eléctricas utilizadas en el lugar de trabajo?</t>
  </si>
  <si>
    <t>¿Se verifica que las extensiones eléctricas se utilizan sin sobrecargar la potencia máxima para la que se encuentra diseñada?</t>
  </si>
  <si>
    <t>¿Se realizan mantenciones preventivas a las instalaciones de gas por un instalador autorizado por SEC (Superintendencia de Electricidad y Combustible)?</t>
  </si>
  <si>
    <t>¿Se cuenta con un programa de inspección para el control de cargas combustibles y fuentes de ignición en las áreas de trabajo?</t>
  </si>
  <si>
    <t>¿Se realizan mantenciones preventivas a la red húmeda y red seca contra incendios por un profesional competente en la materia?</t>
  </si>
  <si>
    <t>En caso de contar con servicio de guardias de seguridad o vigilantes, ¿estos conocen el procedimiento en caso de asaltos y robos?</t>
  </si>
  <si>
    <t xml:space="preserve">¿Se cuenta con un procedimiento de rescate, inmovilización y/o reanimación en caso de accidentes o situaciones médicas extremas?  </t>
  </si>
  <si>
    <t xml:space="preserve">¿Se cuenta con equipos para rescate, reanimación e inmovilización ante accidentes graves o situaciones médicas extremas de los trabajadores?  </t>
  </si>
  <si>
    <t>AE_01.1</t>
  </si>
  <si>
    <t>AE_01.2</t>
  </si>
  <si>
    <t>AE_01.3</t>
  </si>
  <si>
    <t>AE_01.4</t>
  </si>
  <si>
    <t>AE_01.5</t>
  </si>
  <si>
    <t>¿Se encuentra prohibido fumar y encender fuego en áreas externas con pastizales, bosques o donde se almacenen sustancias combustibles o inflamables?</t>
  </si>
  <si>
    <t>¿Se cuenta con techo, paredes y aleros de edificaciones de materiales incombustibles o con tratamientos ignífugos?</t>
  </si>
  <si>
    <t>AE_02.1</t>
  </si>
  <si>
    <t>AE_02.2</t>
  </si>
  <si>
    <t>AE_02.3</t>
  </si>
  <si>
    <t>¿Los trabajadores conocen las vías de evacuación y zonas seguras externas, comunicadas por la autoridad ante erupciones volcánicas?</t>
  </si>
  <si>
    <t>AE_03.1</t>
  </si>
  <si>
    <t>AE_03.2</t>
  </si>
  <si>
    <t>AE_03.3</t>
  </si>
  <si>
    <t>AE_04.1</t>
  </si>
  <si>
    <t>AE_04.2</t>
  </si>
  <si>
    <t>AE_04.3</t>
  </si>
  <si>
    <t>AE_05.1</t>
  </si>
  <si>
    <t>AE_05.2</t>
  </si>
  <si>
    <t>AE_05.3</t>
  </si>
  <si>
    <t>¿Se realiza anualmente mantención a todo el sistema de recolección y evacuación de aguas lluvias?</t>
  </si>
  <si>
    <t>¿Se ha instalado por personal acreditado, protección del sistema eléctrico, para prevenir que se energice el agua de una eventual inundación?</t>
  </si>
  <si>
    <t>AG_04.1</t>
  </si>
  <si>
    <t>AG_04.2</t>
  </si>
  <si>
    <t>AG_04.3</t>
  </si>
  <si>
    <t>AG_04.4</t>
  </si>
  <si>
    <t>AE_06.1</t>
  </si>
  <si>
    <t>AE_06.2</t>
  </si>
  <si>
    <t>AE_06.3</t>
  </si>
  <si>
    <t>AE_06.4</t>
  </si>
  <si>
    <t xml:space="preserve">¿Se han implementado contenciones permanentes o temporales en caso de crecidas de cauces de agua hacia el interior del recinto?
</t>
  </si>
  <si>
    <t xml:space="preserve">
¿Se cuenta con un procedimiento para la instalación de contenciones temporales en caso de crecidas de cauces de agua hacia el interior del recinto?</t>
  </si>
  <si>
    <t>AE_07.1</t>
  </si>
  <si>
    <t>AE_07.2</t>
  </si>
  <si>
    <t>¿Se han implementado contenciones y protecciones permanentes o temporales en caso de marejadas que impidan el ingreso de agua hacia el interior del recinto?</t>
  </si>
  <si>
    <t>AE_08.1</t>
  </si>
  <si>
    <t>AE_08.2</t>
  </si>
  <si>
    <t>¿Se ha dado a conocer los procedimientos oficiales frente a las alarmas de tsunami o maremotos definidas por la autoridad regional?</t>
  </si>
  <si>
    <t>AE_09.1</t>
  </si>
  <si>
    <t>AE_09.2</t>
  </si>
  <si>
    <t>AE_09.3</t>
  </si>
  <si>
    <t>AE_09.4</t>
  </si>
  <si>
    <t>AE_09.5</t>
  </si>
  <si>
    <t>AE_09.6</t>
  </si>
  <si>
    <t>AE_09.7</t>
  </si>
  <si>
    <t>AE_09.8</t>
  </si>
  <si>
    <t>AE_09.9</t>
  </si>
  <si>
    <t>¿Se capacita anualmente a los trabajadores sobre: las propiedades y peligros de las sustancias involucradas en sus procesos, el contenido de las hojas de datos de seguridad, el uso correcto de equipos de protección personal y los procedimientos asociados?</t>
  </si>
  <si>
    <t>Fuera de las instalaciones donde se encuentran las sustancias peligrosas, ¿se cuenta con la información de registro de las sustancias con su identificación, capacidades, clases, número de identificación, otros?</t>
  </si>
  <si>
    <t>En el acceso a la instalación y para los trabajadores, ¿se encuentran disponibles las Hojas de Datos de Seguridad de las sustancias peligrosas utilizadas o almacenadas en la instalación?</t>
  </si>
  <si>
    <t xml:space="preserve">¿Se realizan mantenciones preventivas al sistema de tuberías y válvulas de transporte de sustancias peligrosas? </t>
  </si>
  <si>
    <t>¿Se mantiene el número de contacto de la empresa proveedora de gas en caso de alguna emergencia?</t>
  </si>
  <si>
    <t>AE_10.1</t>
  </si>
  <si>
    <t>AE_10.2</t>
  </si>
  <si>
    <t>AE_10.3</t>
  </si>
  <si>
    <t>AE_11.1</t>
  </si>
  <si>
    <t>AE_11.2</t>
  </si>
  <si>
    <t>¿Existe un procedimiento con las acciones inmediatas en caso de recibir una amenaza de bomba, vía telefónica, carta u otro medio?</t>
  </si>
  <si>
    <t>AE_12.1</t>
  </si>
  <si>
    <t>AE_12.2</t>
  </si>
  <si>
    <t>AE_12.3</t>
  </si>
  <si>
    <t>AE_12.4</t>
  </si>
  <si>
    <t>AE_12.5</t>
  </si>
  <si>
    <t>AE_12.6</t>
  </si>
  <si>
    <t>AE_12.7</t>
  </si>
  <si>
    <t>AE_12.8</t>
  </si>
  <si>
    <t>¿Las zonas de seguridad cuentan con las dimensiones necesarias para asegurar un distanciamiento mínimo de un metro entre las personas a evacuar?</t>
  </si>
  <si>
    <t>¿Los planes de respuesta ante emergencias del centro del trabajo, consideran la situación existente de la amenaza biológica-sanitaria por COVID-19 y se relaciona con el distanciamiento físico (a lo menos 1 metro) entre las personas para cuando se requiera evacuar, y permanecer en las zonas de seguridad;  la obligatoriedad del uso de mascarilla ante la evacuación del lugar; la actualización de kits de emergencia para  adicionar a lo menos, alcohol gel, mascarillas, guantes, termómetro, bolsas de basura, entre otros y los datos del o los responsables de la mantención y transporte del kit de emergencia?</t>
  </si>
  <si>
    <t>AG_01.1</t>
  </si>
  <si>
    <t>AG_01.2</t>
  </si>
  <si>
    <t>AG_01.3</t>
  </si>
  <si>
    <t>AG_01.4</t>
  </si>
  <si>
    <t>AG_01.5</t>
  </si>
  <si>
    <t>AG_01.6</t>
  </si>
  <si>
    <t>AG_01.7</t>
  </si>
  <si>
    <t>AG_01.8</t>
  </si>
  <si>
    <t>AG_01.9</t>
  </si>
  <si>
    <t>AG_01.10</t>
  </si>
  <si>
    <t>AG_01.11</t>
  </si>
  <si>
    <t>AG_01.12</t>
  </si>
  <si>
    <t>AG_01.13</t>
  </si>
  <si>
    <t>AG_02.1</t>
  </si>
  <si>
    <t>AG_02.2</t>
  </si>
  <si>
    <t>AG_02.3</t>
  </si>
  <si>
    <t>AG_02.4</t>
  </si>
  <si>
    <t>AG_02.5</t>
  </si>
  <si>
    <t>AG_02.6</t>
  </si>
  <si>
    <t>AG_02.7</t>
  </si>
  <si>
    <t>AG_02.8</t>
  </si>
  <si>
    <t>AG_02.9</t>
  </si>
  <si>
    <t>AG_02.10</t>
  </si>
  <si>
    <t>AG_02.11</t>
  </si>
  <si>
    <t>AG_02.12</t>
  </si>
  <si>
    <t>AG_02.13</t>
  </si>
  <si>
    <t>AG_02.14</t>
  </si>
  <si>
    <t>AG_02.15</t>
  </si>
  <si>
    <t>AG_02.16</t>
  </si>
  <si>
    <t>AG_02.17</t>
  </si>
  <si>
    <t>AG_02.18</t>
  </si>
  <si>
    <t>AG_02.19</t>
  </si>
  <si>
    <t>AG_03.1</t>
  </si>
  <si>
    <t>AG_03.2</t>
  </si>
  <si>
    <t>AG_05.1</t>
  </si>
  <si>
    <t>AG_05.2</t>
  </si>
  <si>
    <t>AG_05.3</t>
  </si>
  <si>
    <t>AG_06.1</t>
  </si>
  <si>
    <t>AG_06.2</t>
  </si>
  <si>
    <t>AG_06.3</t>
  </si>
  <si>
    <t>AG_06.4</t>
  </si>
  <si>
    <t>A.- Amenazas genéricas</t>
  </si>
  <si>
    <t>Amenaza identificada (genérica)</t>
  </si>
  <si>
    <t>Evaluación de amenazas</t>
  </si>
  <si>
    <t>Verificar periódicamente las condiciones de las instalaciones del centro de trabajo, que sus componentes estructurales como: pilares, cadenas, cornisas, vigas u otros, se encuentren en buenas condiciones. Es decir, sin grietas, fisuras o con otras señales de encontrarse dañados, haciéndolos susceptibles a los sismos.</t>
  </si>
  <si>
    <t>Implementar los procedimientos con la manera segura de almacenar materiales, insumos u otros, e instalar los elementos colgantes o soportados en muros, que podrían caer sobre las personas o bloquear vías de evacuación, salidas de emergencia y/o zonas de seguridad en caso de sismos.</t>
  </si>
  <si>
    <t>Mantener salidas de emergencia con puertas que se abran en sentido de la evacuación y con sistema de cierre que no impida su fácil apertura (por ejemplo: palancas anti pánico). Estas salidas deben ser proporcional a la cantidad de trabajadores del centro, de acuerdo a lo estipulado por la Ordenanza General de Urbanismo y Construcción (OGUC).</t>
  </si>
  <si>
    <t xml:space="preserve">Incorporar en el plan de respuesta a sismos, un apartado con las indicaciones para la evacuación de trabajadores con movilidad reducida, los responsables de su apoyo y los dispositivos que sea necesario implementar.
</t>
  </si>
  <si>
    <t>Registro de las inspecciones para verificar el estado de la infraestructura. Este debe contener al menos la siguiente información: Centro de trabajo, área, responsable del área y de la inspección y descripción de los hallazgos encontrados en los distintos componentes estructurales de la instalación.</t>
  </si>
  <si>
    <t>Documento en el que se describe de manera clara y concreta la forma correcta y segura: de almacenar materiales, insumos u otros, y de instalar elementos colgantes o soportados en muro, de manera que no se expongan a eventuales caídas en caso de sismos.</t>
  </si>
  <si>
    <t>Registro de inspecciones con el estado de las salidas de emergencias, cerciorándose de que estas siempre se encuentren despejadas y dispuestas para la evacuación.</t>
  </si>
  <si>
    <t>Registro con el listado de trabajadores con movilidad reducida, el cual describa las características del apoyo necesario para su evacuación.</t>
  </si>
  <si>
    <t>Registro de simulacros o ejercicios prácticos, en el cual se evalúe su efectividad (tiempo de evacuación, N.º de evacuados versus N.º de ocupantes, comportamiento de las personas evacuadas y de aquellas con algún rol definido en el plan).</t>
  </si>
  <si>
    <t>Asegurar que las zonas de seguridad se ubiquen fuera de áreas de riesgos inminentes (por ej. caída de vidrios o materiales cercanos al tendido eléctrico, árboles con ramas que puedan desprenderse o panderetas que pudiesen colapsar, entre otros).</t>
  </si>
  <si>
    <t>Registro fotográfico de  las zonas de seguridad  identificadas en los mapas de riesgo y recursos del centro de trabajo.</t>
  </si>
  <si>
    <t>Asegurar que las zonas de seguridad se mantengan siempre despejadas, libres de obstáculos y elementos que podrían proyectarse (por ej. cornisas, vidrios , entre otros) y afectar a los trabajadores durante un proceso de evacuación .</t>
  </si>
  <si>
    <t>Registro fotográfico de  las zonas de seguridad.</t>
  </si>
  <si>
    <t>Establecer un programa de mantenimiento de los equipos y dispositivos de respuesta a emergencias del centro de trabajo (por ej. grupo electrógeno, iluminación de emergencia, alarmas, entre otros).</t>
  </si>
  <si>
    <t>Programa de mantenimiento, con la descripción de los equipos o dispositivos, plazos y periodicidad de los mantenimientos, responsables y la descripción de los registros que se deben generar.</t>
  </si>
  <si>
    <t>Implementar un sistema de iluminación de emergencia que considere al menos las vías de evacuación, puertas de salidas de emergencia, sectores de escaleras, cambio de dirección de la vía de evacuación y zonas de seguridad.</t>
  </si>
  <si>
    <t>Inventario de las luminarias de emergencia, indicando las ubicaciones implementadas.</t>
  </si>
  <si>
    <t>Ejecutar las mantenciones preventivas al sistema de iluminación de emergencia de acuerdo a lo establecido en el programa de mantenimiento del centro de trabajo.</t>
  </si>
  <si>
    <t>Registro de las mantenciones realizadas al sistema de iluminación de emergencia.</t>
  </si>
  <si>
    <t>Registro de capacitación, el cual considere: el detalle de los temas capacitados, la fecha de realización, la metodología utilizada (teórica, práctica o mixta), el listado de los participantes (nombre, RUT y firma) y los antecedentes del relator (nombre, RUT y competencias en la materia).</t>
  </si>
  <si>
    <t>MEDIDA DE CONTROL</t>
  </si>
  <si>
    <t>EVIDENCIA DE CUMPLIMIENTO</t>
  </si>
  <si>
    <t>ESTADO</t>
  </si>
  <si>
    <t>Implementar un procedimiento de orden y aseo para regular el almacenamiento de desechos y materiales inflamables o combustibles cerca de fuentes de calor. El procedimiento debe especificar los responsables y la periodicidad de las actividades de orden y aseo, de todas las ubicaciones físicas del centro de trabajo.</t>
  </si>
  <si>
    <t>Documento en el que se describe de manera clara y concreta la forma correcta y segura de mantener las áreas del centro de trabajo ordenadas y limpias, estableciendo responsabilidades y plazos para su implementación.</t>
  </si>
  <si>
    <t>Señalizar en todas las áreas de trabajo, la prohibición de fumar, salvo que sea un lugar debidamente acondicionado para fumadores de acuerdo a lo establecido en la normativa vigente.</t>
  </si>
  <si>
    <t>Informe con registro fotográfico de las áreas de fumadores y de las áreas con prohibición de fumar.</t>
  </si>
  <si>
    <t>Certificar que la instalación eléctrica del centro de trabajo cumple con todo el reglamento vigente al momento de su construcción, modificación o ampliación. Certificación Superintendencia de Electricidad y Combustibles (SEC).</t>
  </si>
  <si>
    <t>Certificado que acredite que la instalación eléctrica cumple con todos los requisitos de la norma vigente.</t>
  </si>
  <si>
    <t>Contar con la cantidad necesaria de extintores portátiles de incendio certificados de acuerdo a los materiales que se manipulen en el centro de trabajo. El número mínimo de extintores deberá determinarse dividiendo la superficie a proteger entre la superficie de cubrimiento máxima del extintor (ver Art. 46 Decreto Supremo N.º 594). Los extintores deben encontrarse en sitios de fácil acceso y clara identificación, libres de cualquier obstáculo y funcionamiento máximo. Además, los extintores ubicados a la intemperie (exterior) deben estar dentro de un nicho o gabinete.</t>
  </si>
  <si>
    <t>Documento que acredite la implementación de extintores portátiles. Este debe establecer claramente el cálculo de extintores de acuerdo a la normativa (D. S. N.º 594), copia de la certificación, mapa o croquis de su ubicación y registro fotográfico donde están ubicados y señalización.</t>
  </si>
  <si>
    <t>Registro de capacitación, el cual considere: el detalle de los aspectos capacitados, la metodología utilizada (teórica, práctica o mixta), el listado de los participantes (nombre, RUT y firma) y los antecedentes del relator (nombre, RUT y competencias en la materia).</t>
  </si>
  <si>
    <t>Implementar un sistema automático que permita detectar oportunamente cualquier principio de incendio y un sistema de alarma que permita alertar a las personas en forma progresiva en caso de emergencia, de acuerdo a lo establecido en la Ordenanza General de Urbanismo y Construcción (OGUC).</t>
  </si>
  <si>
    <t>Informe técnico del diseño e implementación del sistema automático para detectar oportunamente cualquier principio de incendio y un sistema de alarma.</t>
  </si>
  <si>
    <t xml:space="preserve">
Implementar un sistema de red húmeda para incendios incipientes, de acuerdo a las características establecidas en la Ordenanza General de Urbanismo y Construcción (OGUC).</t>
  </si>
  <si>
    <t>Informe técnico del diseño e implementación de la red húmeda contra incendios.</t>
  </si>
  <si>
    <t>Implementar un sistema de red seca para uso exclusivo de bomberos, la cual debe ser independiente de la red de distribución de agua de consumo, que cuente con bocas de salida en todos los pisos de acuerdo a lo establecido en el Reglamento de Instalaciones Domiciliarias de Agua Potable y Alcantarillado (RIDAA).</t>
  </si>
  <si>
    <t>Informe técnico del diseño e implementación de la red seca para uso exclusivo para bomberos.</t>
  </si>
  <si>
    <t xml:space="preserve">
Implementar sistemas de red eléctrica inerte o sin tensión para uso exclusivo de bomberos, con una entrada en la fachada exterior del edificio y salida en cada piso de acuerdo a lo establecido en la Ordenanza General de Urbanismo y Construcción (OGUC).</t>
  </si>
  <si>
    <t>Informe técnico del diseño e implementación de la red eléctrica inerte para uso exclusivo para bomberos.</t>
  </si>
  <si>
    <t>Señalizar la ubicación de las bocas de incendio, mangueras y extintores en todas las áreas del centro de trabajo.</t>
  </si>
  <si>
    <t>Informe fotográfico con la ubicación de los dispositivos y su señalética instalada.</t>
  </si>
  <si>
    <t>Establecer un procedimiento para la autorización y control de los trabajos en caliente, el cual describa las responsabilidades individuales que tiene cada persona involucrada en la obtención de permisos y la realización de trabajos en caliente, los requerimientos y las exenciones de permisos para trabajos en caliente, el control de documentos y la capacitación necesaria para su implementación.</t>
  </si>
  <si>
    <t>Documento con las especificaciones, responsabilidades y requerimientos para la autorización y control de los trabajos en caliente.</t>
  </si>
  <si>
    <t>Acreditar que las instalaciones eléctricas del centro de trabajo,  se encuentren en buenas condiciones respecto a canalización, protecciones, enchufes, otros.</t>
  </si>
  <si>
    <t>Certificado TE1 de la Superintendencia de Electricidad y Combustible (SEC).</t>
  </si>
  <si>
    <t>Verificar que las instalaciones eléctricas del centro de trabajo se encuentren sin sobrecargas.</t>
  </si>
  <si>
    <t>Registro de verificación de  la ausencia de sobrecargas del sistema eléctrico, desarrollado por un profesional competente.</t>
  </si>
  <si>
    <t>Asegurar que las extensiones eléctricas utilizadas en el lugar de trabajo, se encuentren certificadas por SEC (Superintendencia de Electricidad y Combustible).</t>
  </si>
  <si>
    <t>Certificados por SEC (Superintendencia de Electricidad y Combustible) de las extensiones eléctricas utilizadas en el lugar de trabajo.</t>
  </si>
  <si>
    <t>Establecer un programa de inspecciones de las instalaciones eléctricas y  del uso de extensiones eléctricas, para evitar sobrecargar la potencia máxima para la que se encuentra diseñada la instalación.</t>
  </si>
  <si>
    <t>Programa de inspección que aborde el correcto uso de las extensiones eléctricas.</t>
  </si>
  <si>
    <t>Ejecutar las mantenciones preventivas al grupo electrógeno de acuerdo a lo establecido en el programa de mantenimiento del centro de trabajo.</t>
  </si>
  <si>
    <t>Registro de las mantenciones preventivas realizadas al o los grupo(s) electrógeno(s).</t>
  </si>
  <si>
    <t>Coordinar las mantenciones preventivas a las instalaciones de gas, las que deberán ser realizadas por un instalador autorizado por SEC (Superintendencia de Electricidad y Combustible).</t>
  </si>
  <si>
    <t>Registro de las mantenciones preventivas a las instalaciones de gas, realizadas por un instalador autorizado por SEC (Superintendencia de Electricidad y Combustible).</t>
  </si>
  <si>
    <t>Establecer un programa de inspecciones del centro de trabajo, para asegurar el control de cargas combustibles y fuentes de ignición en las áreas de trabajo.</t>
  </si>
  <si>
    <t>Programa de inspecciones vigente de todas las áreas del centro de trabajo, el cual incorpore el análisis de las condiciones de cargas de combustibles y fuentes de ignición.</t>
  </si>
  <si>
    <t>Ejecutar las mantenciones preventivas de las redes contra incendios (red húmeda y red seca), por personal competente.</t>
  </si>
  <si>
    <t>Registro de mantenciones preventivas a la red húmeda y red seca contra incendios.</t>
  </si>
  <si>
    <t>Mantener actualizados los planos de las instalaciones de agua potable del centro de trabajo, estos deben estar siempre disponibles en caso de emergencias.</t>
  </si>
  <si>
    <t>Copia de planos con las características, tipo, detalles y disposición total de la instalación y sus obras complementarias.</t>
  </si>
  <si>
    <t>Establecer un plan para responder a cortes planificados y no planificados del suministro de agua potable y poder mantener la continuidad de las operaciones y las redes contra incendios cuando corresponda.</t>
  </si>
  <si>
    <t>Documento con las especificaciones del plan establecido para responder ante cortes de agua potable.</t>
  </si>
  <si>
    <t>Mantener actualizados los planos de las instalaciones eléctricas del centro de trabajo, estos deben estar siempre disponibles en caso de emergencias.</t>
  </si>
  <si>
    <t xml:space="preserve">Implementar un sistema de iluminación de emergencias para las vías de evacuación y zonas de seguridad en casos de emergencia.
</t>
  </si>
  <si>
    <t>Informe técnico de la instalación del sistema de iluminación de emergencia, en su defecto el registro de su mantenimiento.</t>
  </si>
  <si>
    <t xml:space="preserve">Establecer un plan para responder a cortes planificados y no planificados del suministro eléctrico y poder mantener la continuidad de las operaciones y de los equipos de emergencia.
</t>
  </si>
  <si>
    <t>Documento con las especificaciones del plan establecido para responder ante cortes de suministro eléctrico.</t>
  </si>
  <si>
    <t>Asegurar que se encuentre conectado el sistema de bombas de agua del centro de trabajo, al sistema de energía eléctrico de emergencia.</t>
  </si>
  <si>
    <t>Informe emitido por un profesional certificado por la SEC indicando que el sistema de bombas de agua del centro de trabajo, se encuentra conectado  al sistema de energía eléctrico de emergencia.</t>
  </si>
  <si>
    <t>Implementar un procedimiento para casos de asaltos o robos en el centro de trabajo. El procedimiento debe especificar al menos las siguientes indicaciones: no ejecutar acciones que puedan poner en riesgo su vida o de otros; ante presencia de asaltantes, obedecer las instrucciones o mandatos de los asaltantes, manteniendo la calma en todo momento; en caso de disparos con armas de fuego, disponer números telefónicos de Carabineros de Chile y/o Policía de Investigaciones más cercanos.</t>
  </si>
  <si>
    <t>Documento en el que se describe de manera clara y concreta la forma correcta y segura de actuar ante asaltos y robos, estableciendo responsabilidades y plazos para su implementación.</t>
  </si>
  <si>
    <t>Capacitar a vigilantes y/o guardias de seguridad sobre el procedimiento en caso de asaltos y robos.</t>
  </si>
  <si>
    <t xml:space="preserve">Registro de capacitación con nombre, RUT y firma de los trabajadores.
</t>
  </si>
  <si>
    <t>Establecer un programa de retiro de valores del centro de trabajo.</t>
  </si>
  <si>
    <t>Programa de retiro de valores del centro de trabajo.</t>
  </si>
  <si>
    <t>Implementar un procedimiento de orden y aseo para regular el almacenamiento de desechos y escombros, desmalezado, limpieza de patios, estacionamientos u otras áreas. El procedimiento debe especificar los responsables y la periodicidad de las actividades de orden y aseo. Si el centro de trabajo colinda con sitios eriazos, se deberá realizar la gestión necesaria para extender su procedimiento a estas áreas colindantes.</t>
  </si>
  <si>
    <t>Documento en el que se describe de manera clara y concreta la forma correcta y segura de mantener las áreas externas y/o colindantes del centro de trabajo, estableciendo responsabilidades y plazos para su implementación.</t>
  </si>
  <si>
    <t>Definir y comunicar las áreas de prohibición de fumar o encender fuego, incorporando señalización clara y visible que indique dicha prohibición.</t>
  </si>
  <si>
    <t xml:space="preserve">Informe fotográfico de la señalética de prohibición de fumar y encender fuego en las áreas externas del centro de trabajo. </t>
  </si>
  <si>
    <t>Implementar un procedimiento para autorizar y controlar la ejecución de trabajos en caliente (soldadura, desbastado, esmerilado o equipo con llama abierta o que generen partículas incandescentes), de tal manera que se incorporen las medidas de prevención de incendios adecuadas.</t>
  </si>
  <si>
    <t xml:space="preserve">Documento en el que se describe de manera clara y concreta la forma correcta y segura de realizar los  trabajos con calor, ya sean permisos de trabajo, análisis seguro de trabajo, otros. </t>
  </si>
  <si>
    <t>Asegurar que se cuente con una franja libre de fuego de a lo menos 50 metros en el entorno de las edificaciones del centro de trabajo (Sin elementos combustibles, pasto y vegetación libre de resina, aceites y cera).</t>
  </si>
  <si>
    <t>Registro fotográfico de la franja libre de fuego desarrollada y mantenida.</t>
  </si>
  <si>
    <t>Asegurar que techos, paredes y aleros de las edificaciones del centro de trabajo sean de materiales incombustible o con tratamientos ignífugos.</t>
  </si>
  <si>
    <t>Informe técnico por profesional competente de los techos, paredes y aleros de edificaciones de que son de materiales incombustible o con tratamientos ignífugos.</t>
  </si>
  <si>
    <t>Acreditar por medio de un profesional competente que la techumbre del centro de trabajo está preparada para evitar la acumulación de cenizas (ángulo mayor de 30°) o resistir la acumulación de esta.</t>
  </si>
  <si>
    <t>Informe técnico por personal competente, que acredite las características de la techumbre para evitar acumulación de ceniza o la resistencia de este.</t>
  </si>
  <si>
    <t>Implementar un procedimiento en caso de erupciones volcánicas en el entorno del centro de trabajo. El procedimiento debe especificar sobre las medidas de control del centro de trabajo, protecciones de las fuentes de almacenamiento de agua (pozos, estanques, otros), vías de evacuación, canales de comunicación con la autoridad, entre otras cosas.</t>
  </si>
  <si>
    <t>Documento en el que se describe de manera clara y concreta la forma correcta y segura de actuar ante una erupción volcánica y/o caída de cenizas, estableciendo responsabilidades y plazos para su implementación.</t>
  </si>
  <si>
    <t>Registro de las instrucciones impartidas a los trabajadores, sobre las vías de evacuación y zonas de seguridad externas en casos de erupciones volcánicas, las medidas de control en el centro de trabajo y los canales de comunicación con la autoridad.</t>
  </si>
  <si>
    <t>Implementar un procedimiento para actuar ante nevadas que afecten el centro de trabajo. Este debe especificar la manera de proteger las instalaciones, los recursos, suministros y salud de las personas producto de la nieve y de las bajas temperaturas.</t>
  </si>
  <si>
    <t>Documento en el que se describe de manera clara y concreta la forma correcta y segura de actuar ante una nevada en el centro de trabajo, estableciendo responsabilidades y plazos para su implementación.</t>
  </si>
  <si>
    <t>Acreditar por medio de un profesional competente, que la infraestructura está preparada para resistir el peso de la caída y acumulación de nieve, especialmente en techumbres.</t>
  </si>
  <si>
    <t>Informe técnico por personal competente, que acredite las condiciones estructurales del centro de trabajo ante la caída de nieve.</t>
  </si>
  <si>
    <t>Implementar un procedimiento para la conducción de vehículos en condiciones desfavorables por nevadas y bajas temperaturas. Este debe especificar las características de los vehículos, requisitos para su conducción, métodos seguros para la conducción y los dispositivos de seguridad de estos.</t>
  </si>
  <si>
    <t>Documento en el que se describe de manera clara y concreta la forma correcta y segura de conducir vehículos equipados en condiciones seguras ante nevadas.</t>
  </si>
  <si>
    <t>Elaborar un mapa con la ubicación de las vías de evacuación y zonas de seguridad externas en caso de aluviones.</t>
  </si>
  <si>
    <t>Plano con las vías de evacuación y zonas de seguridad identificadas</t>
  </si>
  <si>
    <t>Acreditar por medio de un profesional competente, que el centro de trabajo se encuentra emplazado en una zona segura, descartando la proximidad de cauces de agua o sus afluentes, o en áreas con factibilidad de derrumbes o aluviones.</t>
  </si>
  <si>
    <t>Informe técnico por personal competente, descartando proximidad a cauces de agua o sus afluentes, o en áreas con factibilidad de derrumbes o aluviones.</t>
  </si>
  <si>
    <t>Desarrollar un análisis de las variables que permitan determinar e implementar los recursos necesarios para enfrentar situaciones de aislamiento en el centro de trabajo (por ej. N° de trabajadores, distancia de los equipos de respuesta, autonomía de los sistemas de energía y calefacción, entre otras).</t>
  </si>
  <si>
    <t>Informe con los resultados del análisis e implementación de los recursos necesarios para enfrentar situaciones de aislamiento.</t>
  </si>
  <si>
    <t>Establecer un programa de mantenimiento del sistema de recolección y evacuación de aguas de lluvias en techumbres, canaletas, rejillas, desagües, bajadas de agua, cámaras sanitarias, otras.</t>
  </si>
  <si>
    <t xml:space="preserve">Informe con registros de los mantenimientos planificados. </t>
  </si>
  <si>
    <t>Implementar protecciones del borde perimetral que impida el ingreso del agua al centro de trabajo.</t>
  </si>
  <si>
    <t>Registro fotográfico de las medida de protección del borde perimetral que impida el ingreso del agua.</t>
  </si>
  <si>
    <t>Implementar protecciones del sistema eléctrico, para prevenir que se energice el agua de una eventual inundación.</t>
  </si>
  <si>
    <t>Informe de las protecciones del sistema eléctrico instaladas, para prevenir que se energice el agua de una eventual inundación.</t>
  </si>
  <si>
    <t>Implementar contenciones permanentes o temporales en caso de crecidas de cauces de agua hacia el interior del recinto.</t>
  </si>
  <si>
    <t>Registro de inspección del estado de las contenciones de crecidas de agua.</t>
  </si>
  <si>
    <t>Implementar un procedimiento de instalación de contenciones temporales en caso de crecidas de cauces de agua hacia el interior del recinto. Este debe especificar el tipo de contenciones, formas de traslado e instalación y los responsables.</t>
  </si>
  <si>
    <t>Documento en el que se describe de manera clara y concreta la forma correcta y segura de instalar contenciones temporales en caso de crecidas de agua.</t>
  </si>
  <si>
    <t>Implementar contenciones permanentes o temporales en caso de marejadas hacia el interior del recinto.</t>
  </si>
  <si>
    <t>Registro de inspección del estado de las contenciones de marejadas</t>
  </si>
  <si>
    <t>Implementar un procedimiento ante marejadas en el entorno del centro de trabajo. Este debe especificar la instalación de protecciones en puertas y ventanas, formas de traslado e instalación y los responsables de su instalación, así como también, las medidas que deben considerar los trabajadores en una posible evacuación.</t>
  </si>
  <si>
    <t>Documento en el que se describe de manera clara y concreta la forma correcta y segura de actuar en caso de marejadas.</t>
  </si>
  <si>
    <t>Dar a conocer las vías de evacuación y zonas seguras aledañas al centro de trabajo para llegar a la cota 30 metros sobre el nivel del mar (m.s.n.m), en caso de tsunamis o maremoto.</t>
  </si>
  <si>
    <t>Registro de difusión de las vías de evacuación y zonas de seguridad. Este debe contener el listado de trabajadores que recibieron la información (nombre, RUT y firma).</t>
  </si>
  <si>
    <t>Difundir los procedimientos oficiales frente a las alarmas de tsunami o maremotos definidas por la autoridad regional.</t>
  </si>
  <si>
    <t>Registro de difusión de los procedimientos oficiales frente a las alarmas de tsunami o maremotos definidas por la autoridad regional. Este debe contener el listado de trabajadores que recibieron la información (nombre, RUT y firma).</t>
  </si>
  <si>
    <t>Instruir anualmente a los trabajadores, por personal competente, en las siguientes materias: propiedades y peligros de las sustancias que se almacenan y su manejo seguro; contenidos y adecuada utilización de las Hojas de Datos de Seguridad; función y uso correcto de elementos y equipos de seguridad, incluidas las consecuencias de un incorrecto funcionamiento; uso correcto de equipos de protección personal y consecuencias de no utilizarlos; procedimiento de operación de la instalación de almacenamiento.</t>
  </si>
  <si>
    <t>Implementar los dispositivos de detección y/o extinción de incendios automáticos que establezca la normativa vigente (D.S. N.º 43) y mantenerlos en buenas condiciones de operación.</t>
  </si>
  <si>
    <t>Documento que evidencie la existencia de los equipos de detección y extinción de incendio en el centro de trabajo, junto con una manutención que se haya realizado a dichos equipos.</t>
  </si>
  <si>
    <t>Disponer un registro en español, fuera de la instalación de almacenamiento de sustancias peligrosas, a disposición del personal que trabaja o transita. Este contendrá como mínimo, la siguiente información: nombre comercial y nombre químico de cada sustancia. Además, en el caso de mezclas o productos, se deberá identificar la o las sustancias que le otorgan la característica de peligrosidad: capacidad máxima de la instalación; cantidad almacenada promedio semestral; entre otros antecedentes de acuerdo al tipo y cantidad de sustancias peligrosas y según lo establecido en el D.S. N.º 43.</t>
  </si>
  <si>
    <t>Registro de sustancias peligrosas visible y disponible en todo momento ubicado fuera de las instalaciones.</t>
  </si>
  <si>
    <t>Disponer las Hojas de Datos de Seguridad de las sustancias peligrosas utilizadas o almacenadas, acorde a la Norma Chilena NCh 2245, las cuales se deben encontrar disponibles para los trabajadores y en el acceso a la instalación.</t>
  </si>
  <si>
    <t>Hojas de datos de seguridad de las sustancias peligrosas utilizadas o almacenadas en la instalación.</t>
  </si>
  <si>
    <t>Implementar un plano del emplazamiento del centro de trabajo con la ubicación de las sustancias peligrosas que se almacenen o manipulen, su clasificación, lugar ubicado, capacidades, incompatibilidad, elementos de control, otros.</t>
  </si>
  <si>
    <t>Copia del plano de emplazamiento disponible en el acceso del centro de trabajo.</t>
  </si>
  <si>
    <t>Asegurar que las sustancias peligrosas que se manipulen y/o almacenen en el centro de trabajo, se mantengan en sus  envases correctamente rotulados.</t>
  </si>
  <si>
    <t>Registro de inspecciones realizadas en las áreas donde se manipulan y almacenan sustancias peligrosas, verificando que estas se mantienen correctamente rotuladas respecto al inventario respectivo.</t>
  </si>
  <si>
    <t>Asegurar se realicen por profesional competente las mantenciones preventivas que se hayan programado al sistema de tuberías y válvulas de transporte de sustancias peligrosas.</t>
  </si>
  <si>
    <t>Registro de las mantenciones preventivas al sistema de tuberías y válvulas de transporte de sustancias peligrosas, realizado por personal competente de acuerdo al programa de mantenimiento del centro de trabajo.</t>
  </si>
  <si>
    <t>Mantener actualizado y en un lugar visible el número de contacto de la empresa proveedora de gas en caso de alguna emergencia.</t>
  </si>
  <si>
    <t>Registro fotográfico de la ubicación visible donde se mantiene el número actualizado de contacto de la empresa proveedora de gas en caso de alguna emergencia.</t>
  </si>
  <si>
    <t>Mantener actualizado y en un lugar visible el o los planos de las instalaciones de gas en el centro de trabajo.</t>
  </si>
  <si>
    <t>Registro fotográfico de la ubicación donde se mantiene el o los planos de las instalaciones de gas en el centro de trabajo (Portería o acceso principal del centro de trabajo).</t>
  </si>
  <si>
    <t>Implementar contención temporal o permanente de puertas y ventanas, para evitar el ingreso de proyectiles o elementos contundentes producto de manifestaciones sociales en el exterior del centro de trabajo.</t>
  </si>
  <si>
    <t>Informe con registro fotográfico de las contenciones implementadas.</t>
  </si>
  <si>
    <t>Identificar y comunicar la zona de seguridad interna del centro de trabajo, para los casos donde se producen balaceras u otras situaciones similares que puedan afectar a los trabajadores.</t>
  </si>
  <si>
    <t>Informe con registro fotográfico de la zona de seguridad  implementadas internamente, la cual debe encontrarse señalizada.</t>
  </si>
  <si>
    <t>Implementar cámaras de seguridad las cuales deben encontrarse siempre visibles a simple vista desde el exterior.</t>
  </si>
  <si>
    <t>Plano con identificación de la ubicación de las cámaras de seguridad, las cuales siempre deben encontrarse visibles a simple vista desde el exterior.</t>
  </si>
  <si>
    <t>Implementar un procedimiento de actuación para casos de amenaza de bomba vía telefónica, cartas u otros medios. Considerando como amenaza cualquier objeto como: mochilas, bolsos, cajas, etc. (que sean sospechosos de ser artefactos explosivos). El procedimiento debe especificar las acciones inmediatas que se deben aplicar ante esta situación.</t>
  </si>
  <si>
    <t>Documento en el que se describe de manera clara y concreta la forma correcta de actuar en caso de recibir un mensaje de amenaza de bomba, estableciendo responsabilidades y plazos para su implementación.</t>
  </si>
  <si>
    <t>Implementar un procedimiento de actuación para casos en los que se descubre un objeto sospechoso que podría ser una bomba. Este debe especificar las acciones inmediatas que se deben aplicar ante esta situación.</t>
  </si>
  <si>
    <t>Documento en el que se describe de manera clara y concreta la forma correcta  de actuar en caso de descubrir un objeto sospechoso que podría ser una bomba, estableciendo responsabilidades y plazos para su implementación.</t>
  </si>
  <si>
    <t>Establecer un procedimiento conforme al Protocolo Modo COVID de Vida, que indique la frecuencia en que se debe efectuar la limpieza y desinfección de las instalaciones del centro de trabajo u otros espacios utilizados por los trabajadores, el cual considere las vías de evacuación, salidas de emergencia y zonas de seguridad que sean de responsabilidad administrativa del centro de trabajo.</t>
  </si>
  <si>
    <t>Documento con el procedimiento conforme al Protocolo
Modo COVID de Vida, que indique la frecuencia en que se
debe efectuar la limpieza y desinfección de las instalaciones
del centro de trabajo u otros espacios utilizados por los
trabajadores, el cual considere las vías de evacuación, salidas de emergencia y zonas de seguridad que sean de responsabilidad administrativa del centro de trabajo.</t>
  </si>
  <si>
    <t>Identificar las vías de evacuación, salidas de emergencia y zonas de seguridad internas o externas, considerando sus dimensiones, las que aseguren un distanciamiento físico mínimo de un metro entre las personas del centro de trabajo.</t>
  </si>
  <si>
    <t>Plano con la identificación de las vías de evacuación, salidas de emergencia y zonas de seguridad internas o externas, considerando dimensiones respecto al distanciamiento que debe existir entre las personas.</t>
  </si>
  <si>
    <t>Implementar zonas de seguridad con las dimensiones necesarias que permitan mantener el distanciamiento físico de un metro entre las personas del centro de trabajo.</t>
  </si>
  <si>
    <t>Plano del centro de trabajo, con indicación del aforo, ubicación y dimensiones de las zonas de seguridad.</t>
  </si>
  <si>
    <t>Implementar señalización que se mantenga siempre visible sobre el distanciamiento mínimo de un metro entre las personas que se encuentren en las zonas de seguridad y sobre el uso obligatorio de mascarillas.</t>
  </si>
  <si>
    <t>Registro fotográfico de las zonas de seguridad con la señalización visible sobre el distanciamiento mínimo y el uso de mascarillas.</t>
  </si>
  <si>
    <t>Incorporar en los planes de respuesta ante emergencias del centro del trabajo, las consideraciones ante la amenaza biológica-sanitaria por COVID-19: distanciamiento físico (a lo menos 1 metro) entre las personas para cuando se requiera evacuar, y permanecer en las zonas de seguridad;  la obligatoriedad del uso de mascarilla ante la evacuación del lugar; la actualización de kits de emergencia para  adicionar a lo menos, alcohol gel, mascarillas, guantes, termómetro, bolsas de basura, entre otros; y, los datos del o los responsables de la mantención y transporte del kit de emergencia.</t>
  </si>
  <si>
    <t>Documento del plan de respuesta con las consideraciones covid -19.</t>
  </si>
  <si>
    <t>Establecer acciones de prevención y coordinación de medidas Covid-19, con las otras organizaciones en caso de que el centro de trabajo comparte las instalaciones.</t>
  </si>
  <si>
    <t>Registro de las actas de reuniones con las acciones de prevención coordinadas en conjunto con las otras organizaciones con las que se comparte la instalación.</t>
  </si>
  <si>
    <t>Implementar basureros con tapa, para la eliminación de mascarillas, pañuelos o toallas de papel desechables, guantes, entre otros, en las zonas de seguridad que sean de responsabilidad del centro de trabajo.</t>
  </si>
  <si>
    <t>Registro fotográfico de la implementación de basureros con tapa en las zonas de seguridad.</t>
  </si>
  <si>
    <t>Capacitar a los trabajadores, sobre los planes de respuesta respecto de la amenaza de contagio COVID-19, con otras emergencias que pueden afectar al centro de trabajo de forma paralela.</t>
  </si>
  <si>
    <t>Registro de capacitación, el cual considere: el detalle de los temas capacitados, fecha de realización, la metodología utilizada (teórica, práctica o mixta), el listado de los participantes (nombre, RUT y firma) y los antecedentes del relator (nombre, RUT y competencias en la materia).</t>
  </si>
  <si>
    <t>Implementar un procedimiento de rescate, inmovilización y/o reanimación en caso de accidentes o situaciones médicas extremas. Este debe especificar: los equipos requeridos para atender este tipo de emergencias, las capacitaciones necesarias para los trabajadores, prácticas y entrenamientos, entre otras cosas.</t>
  </si>
  <si>
    <t>Documento en el que se describe de manera clara y concreta la forma correcta y segura de ejecutar rescates, inmovilización y/o reanimación, en caso de accidentes o situaciones médicas extremas de los trabajadores, estableciendo responsabilidades y plazos para su implementación.</t>
  </si>
  <si>
    <t xml:space="preserve">Implementar los equipos de rescate, de reanimación e inmovilización ante accidentes graves o situaciones médicas extremas. Estos deben estar relacionados con los tipos de emergencias que puedan ocurrir en el centro de trabajo. </t>
  </si>
  <si>
    <t>Inventario de los equipos implementados para el rescate, reanimación e inmovilización de los trabajadores.</t>
  </si>
  <si>
    <t>Capacitar y entrenar al personal de respuesta para ejecutar correctamente las maniobras de rescate, reanimación e inmovilización de accidentados en el centro de trabajo.</t>
  </si>
  <si>
    <t>Registros de capacitación con el listado de los trabajadores capacitados (nombre, RUT y firma).</t>
  </si>
  <si>
    <t>Capacitar y entrenar a los encargados de la atención de accidentados en la maniobra de Heimlich (compresión abdominal).</t>
  </si>
  <si>
    <t>PASOS A SEGUIR</t>
  </si>
  <si>
    <t>ACCIÓN</t>
  </si>
  <si>
    <t>NO APLICA</t>
  </si>
  <si>
    <t xml:space="preserve"> -</t>
  </si>
  <si>
    <t>RESULTADO</t>
  </si>
  <si>
    <t>CUMPLE</t>
  </si>
  <si>
    <t>¿Se han implementado contenciones permanentes o temporales en caso de crecidas de cauces de agua hacia el interior del recinto?</t>
  </si>
  <si>
    <t>¿Se cuenta con un procedimiento para la instalación de contenciones temporales en caso de crecidas de cauces de agua hacia el interior del recinto?</t>
  </si>
  <si>
    <r>
      <rPr>
        <b/>
        <sz val="12"/>
        <color rgb="FF535353"/>
        <rFont val="Arial"/>
        <family val="2"/>
      </rPr>
      <t>2.- EVALUACIÓN DE RIESGOS</t>
    </r>
    <r>
      <rPr>
        <sz val="12"/>
        <color rgb="FF535353"/>
        <rFont val="Arial"/>
        <family val="2"/>
      </rPr>
      <t xml:space="preserve">: </t>
    </r>
    <r>
      <rPr>
        <sz val="12"/>
        <color theme="0" tint="-0.499984740745262"/>
        <rFont val="Calibri"/>
        <family val="2"/>
        <scheme val="minor"/>
      </rPr>
      <t>Responda las preguntas seleccionando una de las opciones: Cumple (SI)  / No Cumple (NO) / No Aplica. Siga las instrucciones que aparecen al completar el formato.</t>
    </r>
  </si>
  <si>
    <r>
      <rPr>
        <b/>
        <sz val="12"/>
        <color rgb="FF535353"/>
        <rFont val="Arial"/>
        <family val="2"/>
      </rPr>
      <t>1.- IDENTIFICACIÓN DE AMENAZAS</t>
    </r>
    <r>
      <rPr>
        <sz val="12"/>
        <color rgb="FF535353"/>
        <rFont val="Arial"/>
        <family val="2"/>
      </rPr>
      <t xml:space="preserve">: </t>
    </r>
    <r>
      <rPr>
        <sz val="12"/>
        <color theme="0" tint="-0.499984740745262"/>
        <rFont val="Calibri"/>
        <family val="2"/>
        <scheme val="minor"/>
      </rPr>
      <t>Responda las preguntas de las amenazas específicas seleccionando una de las opciones: (SI)  /  (NO). Siga las instrucciones que aparecen al completar el formato.</t>
    </r>
  </si>
  <si>
    <r>
      <t xml:space="preserve">Levante la </t>
    </r>
    <r>
      <rPr>
        <b/>
        <sz val="11"/>
        <color theme="1"/>
        <rFont val="Calibri"/>
        <family val="2"/>
        <scheme val="minor"/>
      </rPr>
      <t>EVIDENCIA DE CUMPLIMIENTO</t>
    </r>
  </si>
  <si>
    <r>
      <t xml:space="preserve">Amenaza identificada (Debe contestar cuestionario de evaluación)
</t>
    </r>
    <r>
      <rPr>
        <b/>
        <sz val="16"/>
        <color theme="0"/>
        <rFont val="Wingdings"/>
        <charset val="2"/>
      </rPr>
      <t>ê</t>
    </r>
  </si>
  <si>
    <t>A continuación, se deben identificar las amenazas resultantes del análisis histórico e de la investigación en terreno del centro de trabajo. Para lo anterior, deberás responder todas las preguntas que se indican en la tabla "B.- Amenazas específicas".</t>
  </si>
  <si>
    <t>Fuego de grandes proporciones que afecta a la infraestructura, equipos, maquinarias, entre otros en el centro de trabajo.</t>
  </si>
  <si>
    <t>Interrupción temporal del agua potable, por circunstancias externas al centro de trabajo.</t>
  </si>
  <si>
    <t>Interrupción temporal del suministro de energía eléctrica, por circunstancias externas al centro de trabajo.</t>
  </si>
  <si>
    <t>Intimidación o agresión que ejercen personas externas, con la finalidad de apoderarse de bienes que posee el centro de trabajo o los trabajadores.</t>
  </si>
  <si>
    <t>Accidentes o situaciones médicas que ponen en riesgo la vida de los trabajadores del centro de trabajo.</t>
  </si>
  <si>
    <t>Amenazas Genéricas: son aquellas amenazas transversales ya que se encuentran presentes en todos los centros de trabajo del pais.</t>
  </si>
  <si>
    <t>Corresponde a las amenazas específicas, relacionadas directamente con las actividades y ubicación geográfica del centro de trabajo.</t>
  </si>
  <si>
    <t>¿El centro de trabajo se encuentra en una zona de riesgo respecto a la erupción de un volcán o en una zona donde históricamente se han producido erupciones volcánicas? (revisar Visor Chile Preparado en www.visorchilepreparado.cl y Visor de Mapas en www.sernageomin.cl).</t>
  </si>
  <si>
    <t>¿El centro de trabajo se encuentra en una zona en la que se producen temperaturas bajo 0° Celsius, o donde históricamente se han producido Nevadas?</t>
  </si>
  <si>
    <t>¿El centro de trabajo se encuentra ubicado en sector cordillerano o precordillerano con proximidad a quebrada, ladera o cauce de agua, o donde históricamente se han producido aluviones o deslizamientos? (revisar Visor de Mapas en www.sernageomin.cl)</t>
  </si>
  <si>
    <t xml:space="preserve">¿Dentro del recinto donde se encuentra emplazado el centro de trabajo o en sus alrededores existen causes de agua naturales o artificiales (ríos, canales, acequias, esteros, tranques, represas, otros)? </t>
  </si>
  <si>
    <t>¿El centro de trabajo se encuentra ubicado en borde costero? (franja de territorio que comprende los terrenos de playa, bahías, estrechos y canales interiores)</t>
  </si>
  <si>
    <t>¿El centro de trabajo se encuentra ubicado bajo 30 metros del nivel del mar (cota 30)? (revisar Visor Chile Preparado www.visorchilepreparado.cl).</t>
  </si>
  <si>
    <t>¿En el centro de trabajo o en su entorno se producen, manipulan, almacenan, venden o distribuyen sustancias peligrosas (incluyendo productos industriales para limpieza o combustibles líquidos o gaseosos para calefacción) con almacenamiento de acuerdo a lo establecido por el D.S. N° 43, o han ocurrido en el pasado emergencias con sustancias peligrosas ?</t>
  </si>
  <si>
    <t>¿El centro de trabajo se encuentra ubicado en una zona donde ocurren manifestaciones que puedan afectar el orden público, la seguridad pública o que puedan alterar el funcionamiento normal de las instalaciones?</t>
  </si>
  <si>
    <t>¿El centro de trabajo se ha visto afectado por la ocurrencia de manifestaciones que afecten la seguridad y el orden público o que se halla atentado contra las instalaciones y/o trabajadores?</t>
  </si>
  <si>
    <t>¿El centro de trabajo desarrolla actividades con regulación especial de parte de la Autoridad Sanitaria para la prevención y control de la la amenaza biológica-sanitaria COVID-19?  (por ej. centros hospitalarios, residencias sanitarias, otras).</t>
  </si>
  <si>
    <t>¿El centro de trabajo cuenta con salidas de emergencias con puertas de apertura en sentido de la evacuación y con sistema de cierre que facilita su apertura (solo entornadas)?</t>
  </si>
  <si>
    <t>¿Las zonas de seguridad del centro de trabajo se ubican fuera de áreas de riesgos inminentes (por ej. caída de vidrios o materiales cercanos al tendido eléctrico, árboles con ramas que puedan desprenderse o panderetas que pudiesen colapsar, entre otros)?</t>
  </si>
  <si>
    <t>¿Las zonas de seguridad del centro de trabajo se encuentran siempre despejadas, libres de obstáculos y elementos que podrían afectar a los trabajadores durante un proceso de evacuación o al encontrarse en ellas?</t>
  </si>
  <si>
    <t>¿Se cuenta con un programa de mantenimiento de los equipos y dispositivos de respuesta a emergencias del centro de trabajo?</t>
  </si>
  <si>
    <t>¿El centro de trabajo cuenta con un sistema de iluminación de emergencia en las vías de evacuación, puertas de salidas de emergencia, sectores de escaleras, cambio de dirección de la vía de evacuación y en las zonas de seguridad?</t>
  </si>
  <si>
    <t>Incendio estructural: Fuego de grandes proporciones que afecta a la infraestructura, equipos, maquinarias, entre otros, del centro de trabajo.</t>
  </si>
  <si>
    <t>¿Se cuenta con un procedimiento de orden y aseo de las instalaciones del centro de trabajo, que regule la forma de almacenar desechos y materiales inflamables o combustibles cerca de fuentes de calor?</t>
  </si>
  <si>
    <t>¿El centro de trabajo cuenta con las instalaciones eléctricas certificadas ante la Superintendencia de Electricidad y Combustibles (SEC)?</t>
  </si>
  <si>
    <t>¿El centro de trabajo cuenta con extintores portátiles de incendio del tipo adecuado a los materiales combustibles o inflamables que se manipulen? Y ¿estos se encuentran certificados, ubicados en sitios de fácil acceso, claramente identificados y libres de cualquier obstáculo?</t>
  </si>
  <si>
    <t>¿Todos los trabajadores (tanto directos como indirectos) que laboran en el centro de trabajo han sido capacitados respecto al plan de respuesta del centro de trabajo?</t>
  </si>
  <si>
    <t>¿Todos los trabajadores del centro de trabajo, se encuentran instruidos y entrenados en el uso de extintores portátiles en caso de emergencias?</t>
  </si>
  <si>
    <t>Si el centro de trabajo tiene 5 o más pisos, con carga de ocupación superior a 200 personas, ¿cuenta con un sistema automático para detectar oportunamente cualquier principio de incendio y un sistema de alarma que permita alertar a las personas?</t>
  </si>
  <si>
    <t>Si el centro de trabajo corresponde a un hospital, comercio, escuela, industria, edificio público, deportivo, entre otros para mismo efecto, o bien, tiene 3 o más pisos, ¿cuenta con un sistema de red húmeda contra fuegos incipientes?</t>
  </si>
  <si>
    <t>Si el centro de trabajo tiene 5 o más pisos, ¿cuenta con la instalación de una red seca para agua independiente de la red de distribución de agua de consumo, de uso exclusivo de bomberos y con salida en todos los pisos?</t>
  </si>
  <si>
    <t>Si el centro de trabajo cuenta con 16 o más pisos de altura, ¿dispone de un sistema de alimentación eléctrica sin tensión (red inerte), para uso exclusivo de bomberos, que cuenta con una entrada en la fachada exterior del edificio y con salidas en cada piso?</t>
  </si>
  <si>
    <t>¿Las redes húmedas, redes secas y extintores se encuentran señalizados en cada piso del centro de trabajo?</t>
  </si>
  <si>
    <t>¿Las instalaciones eléctricas del centro de trabajo se encuentran en buenas condiciones respecto a canalización, protecciones, enchufes, otros?</t>
  </si>
  <si>
    <t>¿Se realizan mantenciones preventivas al grupo electrógeno del centro de trabajo?</t>
  </si>
  <si>
    <t>¿Se mantienen disponibles los planos de las instalaciones de agua potable (planos guías cañerías) del centro de trabajo?</t>
  </si>
  <si>
    <t>¿El centro de trabajo cuenta con un plan para mantener el suministro de agua en caso de cortes programados y no programados?</t>
  </si>
  <si>
    <t>¿Se mantienen disponibles los planos de las instalaciones eléctricas (planos guías) del centro de trabajo?</t>
  </si>
  <si>
    <t>¿Las zonas de seguridad y vías de evacuación del centro de trabajo, cuentan con sistema de iluminación de emergencias, en caso de corte del suministro eléctrico?</t>
  </si>
  <si>
    <t>¿El centro de trabajo cuenta con un plan para mantener el suministro eléctrico en caso de cortes programados y no programados?</t>
  </si>
  <si>
    <t>¿Se encuentra conectado el sistema de bombas de agua del centro de trabajo al sistema de energía eléctrico de emergencia?</t>
  </si>
  <si>
    <t>¿Existe un procedimiento conocido por todos los trabajadores para actuar de manera no temeraria en caso de asaltos o robos en el centro de trabajo?</t>
  </si>
  <si>
    <t>¿Se cuenta con un programa de retiro de valores del centro de trabajo?</t>
  </si>
  <si>
    <t>¿El centro de trabajo cuenta con personal capacitado y entrenado  para ejecutar maniobras de reanimación e inmovilización?</t>
  </si>
  <si>
    <t>Si el centro de trabajo es del rubro de alimentación y/o poseen casino, ¿cuentan con personal entrenado en maniobra de Heimlich (compresión abdominal)?</t>
  </si>
  <si>
    <t>¿Se cuenta con un procedimiento de orden y aseo de las áreas externas y/o colindantes al centro de trabajo (patios, estacionamientos, etc.), que establezca acciones tales como: desmalezado, limpieza, retiro de escombros o desechos, entre otras?</t>
  </si>
  <si>
    <t>¿Se realizan controles ante la necesidad de realizar trabajos en caliente, en áreas externas al centro de trabajo (soldadura, desbastado, esmerilado o equipo con llama abierta o que generen partículas incandescentes)?</t>
  </si>
  <si>
    <t>¿El centro de trabajo cuenta con techumbres, estructuralmente preparadas para evitar la acumulación de cenizas y colapsos?</t>
  </si>
  <si>
    <t>¿Se cuenta con un procedimiento con los pasos a seguir en caso de erupción volcánica o caída de cenizas en el centro de trabajo?</t>
  </si>
  <si>
    <t>¿Se encuentran definidas las vías de evacuación y zonas de seguridad externas en caso de aluviones en el entorno del centro de trabajo?</t>
  </si>
  <si>
    <t>Si el centro de trabajo está emplazado como campamento de una faena, ¿se realizó un estudio topográfico para establecer una ubicación segura del centro?</t>
  </si>
  <si>
    <t>¿El centro de trabajo cuenta con los recursos para enfrentar situaciones de aislamiento, determinados tras el análisis de variables como n° de trabajadores, distancia de los equipos de respuesta, autonomía de los sistemas de energía y calefacción, entre otras?</t>
  </si>
  <si>
    <t>¿Se cuenta con protecciones del borde perimetral que impida el ingreso del agua al centro de trabajo?</t>
  </si>
  <si>
    <t>¿Se cuenta con un procedimiento de actuación por parte de los trabajadores ante marejadas en el entorno del centro de trabajo?</t>
  </si>
  <si>
    <t>¿Los trabajadores conocen las vías de evacuación y zonas seguras aledañas al centro de trabajo, para llegar a la cota 30 metros sobre el nivel del mar (m.s.n.m)?</t>
  </si>
  <si>
    <t>Si en el centro de trabajo se almacenan o manipulan sustancias peligrosas, ¿cuenta con sistemas de detección y/o extinción de incendios automáticos, de acuerdo a lo establecido por el Decreto Supremo 43?</t>
  </si>
  <si>
    <t>¿Se encuentra publicado en el acceso al centro de trabajo, los planos de emplazamiento con la ubicación de las sustancias peligrosas?</t>
  </si>
  <si>
    <t>¿Se mantienen en sus envases correctamente rotulados las sustancias peligrosas que se manipulen o almacenen en el centro de trabajo?</t>
  </si>
  <si>
    <t>¿Se encuentran en un lugar visible los planos de las instalaciones de gas en el centro de trabajo?</t>
  </si>
  <si>
    <t>Orden público: Situación de anormalidad que afecta el normal funcionamiento de la sociedad y por ende del centro de trabajo.</t>
  </si>
  <si>
    <t>¿Se cuenta con protecciones físicas en los accesos y ventanas para evitar el ingreso de proyectiles o elementos contundentes al centro de trabajo?</t>
  </si>
  <si>
    <t>¿Se ha determinado una zona de seguridad dentro del centro de trabajo para evitar el alcance de proyectiles a los trabajadores?</t>
  </si>
  <si>
    <t>¿Se cuenta en el centro de trabajo con cámaras de seguridad instaladas en lugares visibles a simple vista desde el exterior?</t>
  </si>
  <si>
    <t>¿Existe un procedimiento de actuación en caso de descubrir un objeto sospechoso que podría ser una bomba en el centro de trabajo?</t>
  </si>
  <si>
    <t>¿Se dispone de un procedimiento conforme al Protocolo Modo COVID de Vida, que indique la frecuencia en que se debe efectuar la limpieza y desinfección de las instalaciones del centro de trabajo u otros espacios utilizados por los trabajadores, que considere las vías de evacuación, salidas de emergencia y zonas de seguridad, que sean de responsabilidad administrativa del centro de trabajo?</t>
  </si>
  <si>
    <t>¿El centro de trabajo tiene identificadas las vías de evacuación, salidas de emergencia y zonas de seguridad internas o externas, considerando que se cumpla con las dimensiones respecto al distanciamiento mínimo de un metro que debe existir entre las personas?</t>
  </si>
  <si>
    <t>¿Las zonas de seguridad que sean de responsabilidad del centro de trabajo, cuentan con señalización visible sobre el distanciamiento mínimo de un metro entre las personas y del uso de mascarillas?</t>
  </si>
  <si>
    <t>Si el centro de trabajo comparte las instalaciones con otras organizaciones, ¿se han establecido acciones de prevención y coordinación en conjunto en el contexto de Covid-19?</t>
  </si>
  <si>
    <t>¿Las zonas de seguridad que sean de responsabilidad del centro de trabajo, cuentan con basureros con tapa para la eliminación de mascarillas desechables, pañuelos o toallas de papel desechables, guantes, entre otros?</t>
  </si>
  <si>
    <t>¿Los trabajadores se encuentran informados y capacitados de los planes de respuesta respecto de la amenaza de contagio COVID-19, con otras emergencias que pueden afectar al centro de trabajo de forma paralela?</t>
  </si>
  <si>
    <t>Corte de agua: Interrupción temporal del agua potable, por circunstancias externas al centro de trabajo.</t>
  </si>
  <si>
    <t>Corte de energía eléctrica: Interrupción temporal del suministro de energía eléctrica, por circunstancias externas al centro de trabajo.</t>
  </si>
  <si>
    <t>Asalto/robo: Intimidación o agresión que ejercen personas externas, con la finalidad de apoderarse de bienes que posee el centro de trabajo o los trabajadores.</t>
  </si>
  <si>
    <t>Artefactos explosivos: Avisos o avistamiento de artefactos sospechosos, los cuales pueden generar una explosión que afecte a las personas o las instalaciones del centro de trabajo.</t>
  </si>
  <si>
    <t xml:space="preserve">¿Se cuenta con protecciones físicas en los accesos y ventanas para evitar el ingreso de proyectiles o elementos contundentes al centro de trabajo?
</t>
  </si>
  <si>
    <t>Incendio estructural: Fuego de grandes proporciones que afecta a la infraestructura, equipos, maquinarias, entre otros del centro de trabajo.</t>
  </si>
  <si>
    <t>A continuación, se deben evaluar las amenazas resultantes del análisis histórico e de la investigación en terreno del centro de trabajo . Para lo anterior, deberás responder todas las preguntas de los cuestionarios a continuación.</t>
  </si>
  <si>
    <t>Nivel Vulnerabilidad</t>
  </si>
  <si>
    <t>Nivel de Probabilidad (NP)</t>
  </si>
  <si>
    <t>Nivel de Consecuencia (NC)</t>
  </si>
  <si>
    <t>Nivel Amenaza
(NA = NP x NC)</t>
  </si>
  <si>
    <t>Nivel de Riesgo 
(NR = NV x NA)</t>
  </si>
  <si>
    <t>Interpretacion del resultado y Acciones siguientes</t>
  </si>
  <si>
    <t>VALORACIÓN DEL RIESGO</t>
  </si>
  <si>
    <t>RESULTADOS</t>
  </si>
  <si>
    <t>TABLA NIVEL DE VULNERABILIDAD</t>
  </si>
  <si>
    <t>Nivel de Vulnerabilidad (NV). En este método se llama nivel de vulnerabilidad (NV) al rango que representa el numero de medidas de control asociadas a una amenaza. Los valores numéricos empleados en esta metodología y el significado de los mismos se indica en el siguiente cuadro.</t>
  </si>
  <si>
    <t>Nivel de Vulnerabilidad</t>
  </si>
  <si>
    <t>NV</t>
  </si>
  <si>
    <t>Descripción</t>
  </si>
  <si>
    <t>Muy vulnerable</t>
  </si>
  <si>
    <t>00% al 30%</t>
  </si>
  <si>
    <t>Se cumple menos del 30% de las medidas de control asociadas a la amenaza. El conjunto de medidas preventivas existentes respecto a la amenaza evaluado resulta ineficaz, determinando como muy posible la generación de trabajadores afectados.</t>
  </si>
  <si>
    <t>Deficiente</t>
  </si>
  <si>
    <t>31% al 60%</t>
  </si>
  <si>
    <t>Se cumple entre el 31% y el 60% de las medidas de control asociadas a la amenaza. El conjunto de medidas preventivas existentes respecto a la amenaza es deficiente.</t>
  </si>
  <si>
    <t>Se cumple entre el 31% y el 60% de las medidas de control del estándar ACHS. El conjunto de medidas preventivas existentes respecto a la Agrupación de Peligros → Agente Material es deficiente.</t>
  </si>
  <si>
    <t>Mejorable</t>
  </si>
  <si>
    <t>61% al 99%</t>
  </si>
  <si>
    <t>Se cumple entre el 61% y el 99% de las medidas de control asociadas a la amenaza. El conjunto de medidas existentes respecto a la amenaza evaluada no se ve reducida de forma apreciable.</t>
  </si>
  <si>
    <t>Se cumple entre el 61% y el 99% de las medidas de control del estándar ACHS. El conjunto de medidas existentes respecto a la Agrupación de Peligros → Agente Material evaluado no se ve reducida de forma apreciable.</t>
  </si>
  <si>
    <t>Poco vulnerable</t>
  </si>
  <si>
    <t>Se cumple el 100% de las medidas de control asociadas a la amenaza. El conjunto de medidas existentes respecto a la amenaza evaluado generan un estado aceptable.</t>
  </si>
  <si>
    <t>Se cumple el 100% de las medidas de control del estándar ACHS. El conjunto de medidas existentes respecto a la Agrupación de Peligros → Agente Material evaluado generan un estado aceptable. No se valora.</t>
  </si>
  <si>
    <t>TABLA NIVEL DE AMENAZA</t>
  </si>
  <si>
    <t>Nivel de Amenaza (NA). El nivel de amenaza corresponde a la probabilidad de que se materialice un determinado suceso y las consecuencias que puede generar en la salud de los trabajadores del centro de trabajo. La representación es la siguiente:</t>
  </si>
  <si>
    <t>En donde NP: Nivel de probabilidad y NC: Nivel de consecuencia</t>
  </si>
  <si>
    <t xml:space="preserve">
El Nivel de Probabilidad (NP). Es una medida de la frecuencia con la que se puede dar la amenaza dentro del conjunto de amenazas.</t>
  </si>
  <si>
    <t>Nivel de Probabilidad</t>
  </si>
  <si>
    <t>NP</t>
  </si>
  <si>
    <t>Significado</t>
  </si>
  <si>
    <t>Muy Alta</t>
  </si>
  <si>
    <t>La materialización del fenómeno de origen natural o causados por el hombre es el resultado “más probable y esperado” en el corto o mediano plazo.</t>
  </si>
  <si>
    <t>Alta</t>
  </si>
  <si>
    <t>La materialización del fenómeno de origen natural o causados por el hombre es "posible que suceda varias veces" en el  corto o mediano plazo.</t>
  </si>
  <si>
    <t>La materialización del fenómeno de origen natural o causados por el hombre es "posible que suceda alguna vez" en el  corto o mediano plazo.</t>
  </si>
  <si>
    <t>Baja</t>
  </si>
  <si>
    <t>La materialización del fenómeno de origen natural o causados por el hombre no es "esperable que suceda en el corto plazo", aunque puede ser concebible.</t>
  </si>
  <si>
    <t>El Nivel de Consecuencia (NC). Es una medida relacionada con las consecuencias del fenómeno sobre los trabajadores.</t>
  </si>
  <si>
    <t>Nivel de Consecuencia</t>
  </si>
  <si>
    <t>NC</t>
  </si>
  <si>
    <t>La materialización del fenómeno de origen natural o causados por el hombre genera "lesiones muy graves o fatales" a los trabajadores del centro de trabajo.</t>
  </si>
  <si>
    <t>Lesiones graves</t>
  </si>
  <si>
    <t>La materialización del fenómeno de origen natural o causados por el hombre genera "lesiones graves" a los trabajadores del centro de trabajo.</t>
  </si>
  <si>
    <t>La materialización del fenómeno de origen natural o causados por el hombre genera "lesiones media" a los trabajadores del centro de trabajo.</t>
  </si>
  <si>
    <t>Lesiones leves</t>
  </si>
  <si>
    <t>La materialización del fenómeno de origen natural o causados por el hombre genera "lesiones leves" a los trabajadores del centro de trabajo.</t>
  </si>
  <si>
    <t>Considerando lo anterior, se obtiene la siguiente tabla con el Nivel de Amenaza</t>
  </si>
  <si>
    <t>(MA)</t>
  </si>
  <si>
    <t>(A)</t>
  </si>
  <si>
    <t>(M)</t>
  </si>
  <si>
    <t>(B)</t>
  </si>
  <si>
    <t>Nivel de Amenaza</t>
  </si>
  <si>
    <t>NA</t>
  </si>
  <si>
    <t>Muy Alta (MA)</t>
  </si>
  <si>
    <t>Entre 24 y 40</t>
  </si>
  <si>
    <t>La materialización de la amenaza es el resultado más probable y esperado, pudiendo generar consecuencias muy graves o fatales en los trabajadores del centro de trabajo.</t>
  </si>
  <si>
    <t>Alta (A)</t>
  </si>
  <si>
    <t>Entre 10 y 20</t>
  </si>
  <si>
    <t>La materialización de la amenaza es posible que suceda varias veces, pudiendo generar consecuencias graves en los trabajadores del centro de trabajo.</t>
  </si>
  <si>
    <t>Medio (M)</t>
  </si>
  <si>
    <t>Entre 06 y 08</t>
  </si>
  <si>
    <t>La materialización de la amenaza es posible que suceda alguna vez, pudiendo generar consecuencias de nivel medio en los trabajadores del centro de trabajo.</t>
  </si>
  <si>
    <t>Baja (B)</t>
  </si>
  <si>
    <t>Entre 01 y 04</t>
  </si>
  <si>
    <t>La materialización de la amenaza puede ser concebible, pudiendo generar consecuencias leves en los trabajadores del centro de trabajo.</t>
  </si>
  <si>
    <t>TABLA NIVEL DE RIESGO</t>
  </si>
  <si>
    <t>Nivel de Riesgo (NR). En el siguiente cuadro se puede determinar el nivel de riesgo y, mediante agrupación de los diferentes valores obtenidos, establecer bloques de priorización de las intervenciones, a través del establecimiento de cuatro niveles.</t>
  </si>
  <si>
    <t>Donde,</t>
  </si>
  <si>
    <t>· NR es el Nivel de Riesgo resultante de la evaluación.</t>
  </si>
  <si>
    <t>· NA es el Nivel de la Amenaza</t>
  </si>
  <si>
    <t>· NV es el Nivel de la Vulnerabilidad</t>
  </si>
  <si>
    <t>Nivel de Amenaza (NA)</t>
  </si>
  <si>
    <t>24-40</t>
  </si>
  <si>
    <t>10-20</t>
  </si>
  <si>
    <t>06-08</t>
  </si>
  <si>
    <t>01-04</t>
  </si>
  <si>
    <t>Nivel de Vulnerabilidad (NV)</t>
  </si>
  <si>
    <t>I</t>
  </si>
  <si>
    <t>II</t>
  </si>
  <si>
    <t>(4000-2400)</t>
  </si>
  <si>
    <t>(2000-1000)</t>
  </si>
  <si>
    <t>(800-600)</t>
  </si>
  <si>
    <t>(400-100)</t>
  </si>
  <si>
    <t>(2400-1440)</t>
  </si>
  <si>
    <t>(1200-600)</t>
  </si>
  <si>
    <t>(480-360)</t>
  </si>
  <si>
    <t>(240-60)</t>
  </si>
  <si>
    <t>III</t>
  </si>
  <si>
    <t>(1000-600)</t>
  </si>
  <si>
    <t>(500-250)</t>
  </si>
  <si>
    <t>(200-150)</t>
  </si>
  <si>
    <t>(100-25)</t>
  </si>
  <si>
    <t>(400-240)</t>
  </si>
  <si>
    <t>(200-100)</t>
  </si>
  <si>
    <t>(80-60)</t>
  </si>
  <si>
    <t>Nivel de Riesgo (NR)</t>
  </si>
  <si>
    <t>Nivel de Prioridad</t>
  </si>
  <si>
    <t>Significado (Descripción)</t>
  </si>
  <si>
    <r>
      <t>Intolerable</t>
    </r>
    <r>
      <rPr>
        <sz val="9"/>
        <color rgb="FFFF0000"/>
        <rFont val="Arial"/>
        <family val="2"/>
      </rPr>
      <t xml:space="preserve"> ■</t>
    </r>
  </si>
  <si>
    <t>Urgente</t>
  </si>
  <si>
    <t>Situación intolerable. Implementación de medidas de control antes de un mes</t>
  </si>
  <si>
    <t>(4000-600)</t>
  </si>
  <si>
    <r>
      <t xml:space="preserve">Importante </t>
    </r>
    <r>
      <rPr>
        <sz val="9"/>
        <color rgb="FFFFC000"/>
        <rFont val="Arial"/>
        <family val="2"/>
      </rPr>
      <t>■</t>
    </r>
  </si>
  <si>
    <t>Prioritario</t>
  </si>
  <si>
    <t>Implementación de las medidas de control antes de tres meses</t>
  </si>
  <si>
    <t>(500-150)</t>
  </si>
  <si>
    <r>
      <t xml:space="preserve">Moderado </t>
    </r>
    <r>
      <rPr>
        <sz val="9"/>
        <color rgb="FFFFFF00"/>
        <rFont val="Arial"/>
        <family val="2"/>
      </rPr>
      <t>■</t>
    </r>
  </si>
  <si>
    <t>Programable</t>
  </si>
  <si>
    <t>Implementación de las medidas de control antes de 6 meses</t>
  </si>
  <si>
    <t>(120-40)</t>
  </si>
  <si>
    <t>IV</t>
  </si>
  <si>
    <r>
      <t>Aceptable</t>
    </r>
    <r>
      <rPr>
        <sz val="9"/>
        <color rgb="FF92D050"/>
        <rFont val="Arial"/>
        <family val="2"/>
      </rPr>
      <t xml:space="preserve"> ■</t>
    </r>
  </si>
  <si>
    <t>Trivial</t>
  </si>
  <si>
    <t>No requiere intervención, salvo que un análisis más preciso lo justifique.</t>
  </si>
  <si>
    <t>(10-30)</t>
  </si>
  <si>
    <t>Valor</t>
  </si>
  <si>
    <t>criterio</t>
  </si>
  <si>
    <t>Nivel de vulnerabilidad</t>
  </si>
  <si>
    <t>Media</t>
  </si>
  <si>
    <t>Lesiones muy graves o fatales</t>
  </si>
  <si>
    <t>Lesiones medias</t>
  </si>
  <si>
    <r>
      <t xml:space="preserve">Planifique la siguiente </t>
    </r>
    <r>
      <rPr>
        <b/>
        <sz val="11"/>
        <color theme="1"/>
        <rFont val="Calibri"/>
        <family val="2"/>
        <scheme val="minor"/>
      </rPr>
      <t xml:space="preserve">MEDIDA DE CONTROL en el REG_06 Plan de medidas de control </t>
    </r>
    <r>
      <rPr>
        <sz val="11"/>
        <color theme="1"/>
        <rFont val="Calibri"/>
        <family val="2"/>
        <scheme val="minor"/>
      </rPr>
      <t xml:space="preserve">y priorícela de acuerdo a su nivel de riesgo (NR) </t>
    </r>
  </si>
  <si>
    <r>
      <rPr>
        <b/>
        <sz val="12"/>
        <color rgb="FF535353"/>
        <rFont val="Arial"/>
        <family val="2"/>
      </rPr>
      <t>3.- MEDIDAS DE CONTROL:</t>
    </r>
    <r>
      <rPr>
        <sz val="12"/>
        <color rgb="FF535353"/>
        <rFont val="Arial"/>
        <family val="2"/>
      </rPr>
      <t xml:space="preserve"> </t>
    </r>
    <r>
      <rPr>
        <sz val="12"/>
        <color theme="0" tint="-0.499984740745262"/>
        <rFont val="Calibri"/>
        <family val="2"/>
        <scheme val="minor"/>
      </rPr>
      <t>Una vez completada la evaluación, revise la hoja PLAN DE ACCIÓN para acordar la implementación de las actividades necesarias para subsanar las brechas detectadas en la evaluación.</t>
    </r>
  </si>
  <si>
    <r>
      <t>[</t>
    </r>
    <r>
      <rPr>
        <sz val="11"/>
        <color rgb="FF7F7F7F"/>
        <rFont val="Arial"/>
        <family val="2"/>
      </rPr>
      <t xml:space="preserve">Planificar medidas de control en el </t>
    </r>
    <r>
      <rPr>
        <b/>
        <sz val="11"/>
        <color rgb="FF7F7F7F"/>
        <rFont val="Arial"/>
        <family val="2"/>
      </rPr>
      <t>REG_08_Plan de medidas de control]</t>
    </r>
  </si>
  <si>
    <t>AE_13</t>
  </si>
  <si>
    <t>Altas temperaturas y Altas temperaturas extremas</t>
  </si>
  <si>
    <t>Sustancias peligrosas</t>
  </si>
  <si>
    <t>¿El centro de trabajo cuenta con trabajadores expuestos a altas temperatura o altas temperaturas extremas en sus instalaciones o relizan trabajos al aire libre?</t>
  </si>
  <si>
    <t>AE_13.1</t>
  </si>
  <si>
    <t>AE_13.2</t>
  </si>
  <si>
    <t>AE_13.3</t>
  </si>
  <si>
    <t>AE_13.4</t>
  </si>
  <si>
    <t>AE_13.5</t>
  </si>
  <si>
    <t>AE_13.6</t>
  </si>
  <si>
    <t>AE_13.7</t>
  </si>
  <si>
    <t>Altas temperaturas y Altas temperaturas extremas: Temperatura máxima observada en un día supera el promedio mensual (umbral) de temperatura máxima en una determinada zona geográfica. Cuando este evento alcanza el percentil 93 se habla de altas temperaturas y si supera el percentil 97 se denomina altas temperaturas extremas.</t>
  </si>
  <si>
    <t>AE_13.8</t>
  </si>
  <si>
    <t>AE_13.9</t>
  </si>
  <si>
    <t>AE_13.10</t>
  </si>
  <si>
    <t>AE_13.11</t>
  </si>
  <si>
    <t>AE_13.12</t>
  </si>
  <si>
    <t>AE_13.13</t>
  </si>
  <si>
    <t>AE_13.14</t>
  </si>
  <si>
    <t>¿Se implementan medidas para reducir la temperatura en espacios cerrados favoreciendo la ventilación natural, usando aire acondicionado, ventiladores u otro medio igualmente efectivo?</t>
  </si>
  <si>
    <t>¿Se cuenta con espacios sombreados para las horas de descanso, en el caso de no existir éstas en forma naturalmente?</t>
  </si>
  <si>
    <t>¿Se ha incorporado ayudas mecánicas cuando existan tareas de alta exigencia física?</t>
  </si>
  <si>
    <t>¿Se han planificado las tareas para que no sean desarrolladas en situación de aislamiento o en solitario?</t>
  </si>
  <si>
    <t>¿Se monitorea los informes diarios sobre el clima, poniendo especial atención durante olas de calor, informando de forma oportuna a todas los trabajadores?</t>
  </si>
  <si>
    <t>¿Se mantienen actualizados y vigentes los exámenes ocupacionales de los trabajadores con alta exigencia física o clasificados como trabajo pesado?</t>
  </si>
  <si>
    <t>¿Se han planificado las tareas que impliquen una mayor demanda física o que se realicen al aire libre o clasificados como trabajo pesado para ser desarrolladas en horarios menos calurosos?</t>
  </si>
  <si>
    <t>¿Se procura mantener un plan de alimentación acorde a las necesidades del trabajador frente a altas temperaturas?</t>
  </si>
  <si>
    <t>¿Cuenta el centro de trabajo con un plan de respuesta o protocolo de actuación frente a emergencias generadas por altas temperaturas de origen ambiental?</t>
  </si>
  <si>
    <t>Identificar y evaluar la ventilación en los espacios cerrados de los lugares de trabajo y cuando la
ventilación natural es insuficiente para mantener condiciones ambientales seguras y confortables, deberá evaluar el uso de aire acondicionado u otros métodos igual de efectivos.</t>
  </si>
  <si>
    <t>¿Se ha definido e implementado un plan de
hidratación para el centro de trabajo y para aquellos trabajadores que deban desplazarse durante su jornada, con exposición a altas temperaturas?</t>
  </si>
  <si>
    <t>Determinar e implementar un plan de hidratación, el que debe contemplar proveer, mantener y asegurar el abastecimiento de al menos 3 litros de agua fresca por trabajador diariamente (temperatura del agua entre 10°C y 16°C) y en cantidad suficiente, que permita su consumo cada 15 a 20 minutos.
Los recipientes que contengan el agua para beber deben mantenerse en condiciones higiénicas adecuadas (artículo 15 del D.S.594/99 MINSAL), y sobre alguna estructura que evite el contacto directo con el suelo, debiendo ser extraída mediante llaves y no pudiendo estar a más de 75 mts. de distancia respecto de los lugares donde los trabajadores realizan sus funciones.
A las personas trabajadoras que deban desplazarse durante su jornada diaria de trabajo, deberá dotárseles además de un recipiente portátil individual que permita mantener el agua fresca.</t>
  </si>
  <si>
    <t>Informe del plan de hidratación implementado.</t>
  </si>
  <si>
    <t>Identificar los lugares de trabajo que no cuentan con espacios sombrados para las horas de descanso e implementar las medidas de control para subsanar la condición de riesgo.</t>
  </si>
  <si>
    <t>Informe con la identificación de las tareas y puestos de trabajo expuestos, así como las ayudas mecánicas implementadas.</t>
  </si>
  <si>
    <t>Informe con la planificación de las tareas, ciclos de trabajo y descansos.</t>
  </si>
  <si>
    <t>Informe con la planificación de las tareas para evitar el desarrollo de trabajos en situación de aislamiento o en solitario.</t>
  </si>
  <si>
    <t>Planificar los trabajos en grupos o equipos, evitando de esta manera el desarrollo de trabajos en situación de aislamiento o en solitario e incorporando supervisión directa.</t>
  </si>
  <si>
    <t>Registro de comunicación hacia los trabajadores.</t>
  </si>
  <si>
    <t>¿Se capacita a los trabajadores y supervisores sobre las medidas preventivas y sobre el reconocimiento prematuro de síntomas y signos de golpe de calor y agotamiento por calor?</t>
  </si>
  <si>
    <t>Desarrollar capacitación dirigida a trabajadores y supervisores sobre las medidas preventivas y el reconocimiento prematuro de síntomas y signos de golpe de calor y agotamiento por calor.</t>
  </si>
  <si>
    <t>Registro de capacitación con nombre, RUT y firma de los trabajadores y supervisores.</t>
  </si>
  <si>
    <t>¿Se ha establecido un Plan de Aclimatación ocupacional, para las personas trabajadoras o funcionarios expuestos a altas temperaturas ambientales?</t>
  </si>
  <si>
    <t>AE_13.15</t>
  </si>
  <si>
    <t>Definir un plan de aclimatación ocupacional para
los trabajadores expuestos a altas temperaturas ambientales, el cual debe indicar los tiempos de exposición por día, según carga física y condiciones
climatológicas.</t>
  </si>
  <si>
    <t>Plan de aclimatación ocupacional para
los trabajadores expuestos a altas temperaturas ambientales.</t>
  </si>
  <si>
    <t>Desarrollar programa de verificación (inspecciones y observaciones) sobre el cumplimiento de las medidas preventivas y el reconocimiento prematuro de síntomas y signos de golpe de calor y agotamiento por calor.</t>
  </si>
  <si>
    <t>Programa de verificación (inspecciones y observaciones).</t>
  </si>
  <si>
    <t>Registro de entrega de ropa de trabajo con sus características técnicas.</t>
  </si>
  <si>
    <t>Desarrollar planificación para la actualización de exámenes ocupacionales de los trabajadores con alta exigencia física o clasificados como trabajo pesado.</t>
  </si>
  <si>
    <t>Planificación de actualización de los exámenes ocupacionales no vigentes.</t>
  </si>
  <si>
    <t>Instruir a los trabajadores  sobre los riesgos laborales, medidas preventivas y de actuación ante un golpe de calor incluyendo métodos de trabajo correctos en la exposición a altas temperaturas de origen ambiental.</t>
  </si>
  <si>
    <t>¿Se ha informado e instruido a los trabajadores  sobre los riesgos laborales, medidas preventivas y de actuación ante un golpe de calor incluyendo métodos de trabajo correctos en la exposición a altas temperaturas de origen ambiental (Obligación de informar)?</t>
  </si>
  <si>
    <t>Establecer un plan de alimentación saludable, el que priorice alimentos con alto contenido de agua, vitaminas y minerales y evitar alimentos calientes o pesados.</t>
  </si>
  <si>
    <t>Plan de alimentación saludable.</t>
  </si>
  <si>
    <t>Establecer un plan de respuesta o protocolo de actuación documentado frente a emergencias generadas por altas temperaturas de origen ambiental.</t>
  </si>
  <si>
    <t>Plan de respuesta o protocolo de actuación.</t>
  </si>
  <si>
    <t>Registro de identificación y evaluación de riesgos de SST de las áreas de trabajo.</t>
  </si>
  <si>
    <t>Identificar y evaluar las tareas de alta exigencia física e implementar ayudas mecánicas, tales como el transporte, levantamiento y descenso de carga, traslado de carga/elementos contundentes, arrastre de carga, trabajos con herramientas manuales, entre otros. Dichas soluciones deberán contemplar las exigencias ergonómicas y anatómicas de los trabajadores..</t>
  </si>
  <si>
    <t>Implementar medidas para la reducción de la demanda física de los trabajadores, si esto no es posible, se debe cambiar los ciclos de trabajo / descanso para aumentar la cantidad del tiempo de descanso, planificar descansos al menos cada 45 minutos de trabajo continuo, pudiendo aumentar su frecuencia en casos donde el esfuerzo físico sea mayor. Estas pausas de descanso deberán realizarse en lugares sombreados y frescos y que cuenten con disponibilidad de agua fresca para hidratación.</t>
  </si>
  <si>
    <t>¿Se implementan acciones para verificar que se cumplan las medidas de control y para la identificación de síntomas relacionados con exposición a calor?</t>
  </si>
  <si>
    <t>¿Se proporciona ropa de trabajo con características técnicas que propicien la movilidad, y regulación térmica del cuerpo (transpirables)?</t>
  </si>
  <si>
    <t>Implementación de ropa de trabajo con características técnicas que propicien la movilidad, y regulación térmica del cuerpo (transpirables).</t>
  </si>
  <si>
    <t>Informe con las medidas implementadas para sombrear los espacios de descanso de los trabajadores.</t>
  </si>
  <si>
    <t>AE_12.9</t>
  </si>
  <si>
    <t>AE_12.10</t>
  </si>
  <si>
    <t>AE_12.11</t>
  </si>
  <si>
    <t>AE_12.12</t>
  </si>
  <si>
    <t>AE_12.13</t>
  </si>
  <si>
    <t>AE_12.14</t>
  </si>
  <si>
    <t>AE_12.15</t>
  </si>
  <si>
    <r>
      <t xml:space="preserve">¿El centro de trabajo o sus edificaciones contiguas se encuentra a menos de 50 metros de un área forestal, pastizal o bosque o han sido afectados directa o indirectamente en el pasado por incendios forestales?
Se debe revisar el </t>
    </r>
    <r>
      <rPr>
        <b/>
        <sz val="11"/>
        <color rgb="FF7F7F7F"/>
        <rFont val="Arial"/>
        <family val="2"/>
      </rPr>
      <t>Visor Chile Preparado www.visorchilepreparado.cl</t>
    </r>
    <r>
      <rPr>
        <sz val="11"/>
        <color rgb="FF7F7F7F"/>
        <rFont val="Arial"/>
        <family val="2"/>
      </rPr>
      <t>, el cual proporciona información de la Corporación Nacional Forestal (CONAF) sobre la recurrencia de este tipo de eventos en la zona.</t>
    </r>
  </si>
  <si>
    <t>¿Cuenta con herramientas adecuadas para despejar un área que sirva de cortafuego?</t>
  </si>
  <si>
    <t>AE_01.6</t>
  </si>
  <si>
    <t>AE_01.7</t>
  </si>
  <si>
    <t>AE_01.8</t>
  </si>
  <si>
    <t>AE_01.9</t>
  </si>
  <si>
    <t>AE_01.10</t>
  </si>
  <si>
    <t>AE_01.11</t>
  </si>
  <si>
    <t>En caso que el centro de trabajo comparta la edificación ¿existe un plan general de la instalación?</t>
  </si>
  <si>
    <t>¿Se cuenta con una franja libre de fuego o corta fuego, de a lo menos 50 metros, en el entorno de las edificaciones de su centro de trabajo - sin elementos combustibles, pasto y vegetación libre de resina, aceites y cera?</t>
  </si>
  <si>
    <t>¿Cuenta con equipos de respuesta rápida o líderes de evacuación en caso de incendio forestal?</t>
  </si>
  <si>
    <t>¿Cuenta con un Plan de control de la vegetación en torno de las edificaciones del centro de trabajo?</t>
  </si>
  <si>
    <t>¿Mantiene limpias las fajas bajo tendidos eléctricos?</t>
  </si>
  <si>
    <t>AE_01.12</t>
  </si>
  <si>
    <t>AE_01.13</t>
  </si>
  <si>
    <t>Plan de respuesta / emergencia documentado.</t>
  </si>
  <si>
    <t>Programa de actividades y registros de estas con los antecedentes de los participantes.</t>
  </si>
  <si>
    <t>Registro de personal de respuesta.</t>
  </si>
  <si>
    <t>Listado de herramientas, estado y disposición de estas dentro de las instalaciones del centro de trabajo.</t>
  </si>
  <si>
    <t>¿Existe una coordinación o trabajo conjunto con los dueños de los predios o empresas alrededor del centro de trabajo, para prevenir incendios forestales?</t>
  </si>
  <si>
    <t>Registro de reuniones de coordinación de actividades preventivas.</t>
  </si>
  <si>
    <t>Diseñar un Plan de control de la vegetación en torno de las edificaciones del centro de trabajo.</t>
  </si>
  <si>
    <t>Plan de control documentado.</t>
  </si>
  <si>
    <t>Coordinar el diseño de un plan de prevención y preparación de respuesta general para todas las instalaciones.</t>
  </si>
  <si>
    <t>Cuando la vegetación se encuentra muy cercana a los tendidos eléctricos debe informar a la empresa a cargo del tendido, de esta forma evitar la generación de chispas y con ello un incendio forestal.</t>
  </si>
  <si>
    <t>Informe fotográfico de las fajas bajo el tendido eléctrico.</t>
  </si>
  <si>
    <t>Implementar un plan de respuesta / emergencia frente a una emergencia por incendios forestales en el centro de trabajo.</t>
  </si>
  <si>
    <t>Designar trabajadores para la conformación de equipos de respuesta rápida o líderes de evacuación en caso de incendio forestal.</t>
  </si>
  <si>
    <t>Determinar e implementar las herramientas adecuadas para despejar un área que sirva de cortafuego dentro de la instalaciones del centro de trabajo o su entorno.</t>
  </si>
  <si>
    <t>Coordinar el trabajo en conjunto con los dueños de los predios o empresas alrededor del centro de trabajo para tomar medidas de prevención de incendios forestales.</t>
  </si>
  <si>
    <t>Plan de prevención y preparación de la respuesta general documentado.</t>
  </si>
  <si>
    <t>¿El centro de trabajo cuenta con un plan de respuesta / emergencia frente a una emergencia por incendios forestales?</t>
  </si>
  <si>
    <t>Corresponde a las amenazas que en la "Guía para la Implementación del Plan para la Reducción del Riesgo de Desastres en centros de trabajo de SENAPRED" están presentes en todos los centros de trabajo del país.</t>
  </si>
  <si>
    <t>¿Se implementa un procedimiento para actuar ante nevadas que afecten el centro de trabajo, el cual describa la manera de proteger las instalaciones, los recursos, suministros y salud de las personas producto de la nieve y de las bajas temperaturas?</t>
  </si>
  <si>
    <t>¿La infraestructura está preparada para resistir el peso de la caída y acumulación de nieve, especialmente en techumbres?</t>
  </si>
  <si>
    <t>¿Se ha implementado un procedimiento para la conducción de vehículos en condiciones desfavorables por nevadas y bajas temperaturas?</t>
  </si>
  <si>
    <t>¿Las zonas de seguridad del centro de trabajo se encuentran siempre despejadas, libres de obstáculos y elementos que podrían afectar a las personas trabajadoras durante un proceso de evacuación o al encontrarse en ellas?</t>
  </si>
  <si>
    <t>Asalto/robo: Intimidación o agresión que ejercen personas externas, con la finalidad de apoderarse de bienes que posee el centro de trabajo o las personas trabajadoras.</t>
  </si>
  <si>
    <t>Accidentes graves/situaciones médicas extremas: Accidentes o situaciones médicas que ponen en riesgo la vida de las personas trabajadoras.</t>
  </si>
  <si>
    <t xml:space="preserve">¿Se cuenta con equipos para rescate, reanimación e inmovilización ante accidentes graves o situaciones médicas extremas de las personas trabajadoras?  </t>
  </si>
  <si>
    <t>¿Se cuenta con un procedimiento de actuación por parte de las personas trabajadoras ante marejadas en el entorno del centro de trabajo?</t>
  </si>
  <si>
    <t>¿Se capacita anualmente a las personas trabajadoras sobre: las propiedades y peligros de las sustancias involucradas en sus procesos, el contenido de las hojas de datos de seguridad, el uso correcto de equipos de protección personal y los procedimientos asociados?</t>
  </si>
  <si>
    <t>En el acceso a la instalación y para las personas trabajadoras, ¿se encuentran disponibles las Hojas de Datos de Seguridad de las sustancias peligrosas utilizadas o almacenadas en la instalación?</t>
  </si>
  <si>
    <t>¿Se ha determinado una zona de seguridad dentro del centro de trabajo para evitar el alcance de proyectiles a las personas trabajadoras?</t>
  </si>
  <si>
    <t>¿Se dispone de un procedimiento conforme al Protocolo Modo COVID de Vida, que indique la frecuencia en que se debe efectuar la limpieza y desinfección de las instalaciones del centro de trabajo u otros espacios utilizados por las personas trabajadoras, que considere las vías de evacuación, salidas de emergencia y zonas de seguridad, que sean de responsabilidad administrativa del centro de trabajo?</t>
  </si>
  <si>
    <t>¿las personas trabajadoras se encuentran informados y capacitados de los planes de respuesta respecto de la amenaza de contagio COVID-19, con otras emergencias que pueden afectar al centro de trabajo de forma paralela?</t>
  </si>
  <si>
    <t>¿Se encuentran disponibles planos o croquis de evacuación y de recursos para la respuesta a emergencias y estos están en lugares visibles y comprensibles por todas las personas trabajadoras en cada área?</t>
  </si>
  <si>
    <t xml:space="preserve">¿Tienen identificadas a las personas trabajadoras con movilidad reducida, se designaron a los responsables de apoyarlos en caso de una evacuación y se implementaron los dispositivos que facilitan esta tarea?
</t>
  </si>
  <si>
    <t>¿Todas las personas trabajadoras (tanto directos como indirectos) que laboran en el centro de trabajo han sido capacitados respecto al plan de respuesta del centro de trabajo?</t>
  </si>
  <si>
    <t>¿Todas las personas trabajadoras del centro de trabajo, se encuentran instruidos y entrenados en el uso de extintores portátiles en caso de emergencias?</t>
  </si>
  <si>
    <t>¿Existe un procedimiento conocido por todas las personas trabajadoras para actuar de manera no temeraria en caso de asaltos o robos en el centro de trabajo?</t>
  </si>
  <si>
    <t>¿Las personas trabajadoras conocen las vías de evacuación y zonas seguras externas, comunicadas por la autoridad ante erupciones volcánicas?</t>
  </si>
  <si>
    <t>¿Las personas trabajadoras conocen las vías de evacuación y zonas seguras aledañas al centro de trabajo, para llegar a la cota 30 metros sobre el nivel del mar (m.s.n.m)?</t>
  </si>
  <si>
    <t>¿Se encuentran definidas e identificadas las vías de evacuación, salidas de emergencia y zonas de seguridad (por ejemplo: con señalización, demarcaciones en pisos y muros) y la identificación de estas zonas, es conocida y comprendida por todas las personas trabajadoras?</t>
  </si>
  <si>
    <t>Una de las etapas trascendentales del proceso de Gestión de riesgos de desastres (GRD), es el diagnóstico que tiene por objetivo lograr una completa visión de lo que puede ocurrir; cómo evitar que ocurra; o bien, al no ser evitable, que el evento dañe lo menos posible a los ocupantes de las instalaciones del centro de trabajo.
Dicho Diagnóstico deberá incluir, al menos:
• Análisis histórico
• Investigación en terreno
• Discusión de prioridades
• Elaboración de mapas de riesgos y recursos
• Planificación de medidas y planes de respuesta
La presente herramienta le permitirá registrar las amenazas identificadas, analizar y evaluar las vulnerabilidades del centro de trabajo, con el fin de determinar las medidas de control que deberán ser priorizadas e implementadas a posterior.</t>
  </si>
  <si>
    <r>
      <t xml:space="preserve">A continuación, se deben determinar las medidas de control a implementar tras las brechas detectadas en la etapa de evaluación, medidas que deberán ser planificadas en el registro </t>
    </r>
    <r>
      <rPr>
        <b/>
        <i/>
        <sz val="12"/>
        <color theme="1"/>
        <rFont val="Calibri"/>
        <family val="2"/>
        <scheme val="minor"/>
      </rPr>
      <t>GRE_XX_REG_08 Programa de trabajo preventivo.</t>
    </r>
  </si>
  <si>
    <t>Señalizar (por ejemplo: señales gráficas ilustrativa o luminosas) y/o demarcar en pisos y muros (por ejemplo: pintado), las vías de evacuación, salidas de emergencia y las zonas de seguridad definidas en el centro de trabajo. Estas deben encontrarse visibles en todo momento y ser comprensibles por todas las personas trabajadoras.</t>
  </si>
  <si>
    <t>Registro de inspecciones de vías de evacuación, salidas de emergencia y zonas de seguridad, procurando que estas se encuentren señalizadas y/o demarcadas de acuerdo a lo previamente establecido. Dicho registro debe especificar si la señalización o demarcación se mantiene visible y comprensible por todas las personas trabajadoras.</t>
  </si>
  <si>
    <t>Publicar en todas las áreas de trabajo, planos o croquis donde se indique gráficamente las vías y sentido de evacuación, salidas de emergencia, zonas de seguridad y los equipos de respuesta a emergencias disponibles en esa área. Estos deben encontrarse visibles en todo momento y ser comprensibles por todas las personas trabajadoras.</t>
  </si>
  <si>
    <t>Registro de inspección de los mapas o croquis de seguridad en todas las áreas de trabajo, cerciorándose de que se encuentren visibles, legibles y disponibles para todas las personas trabajadoras.</t>
  </si>
  <si>
    <t xml:space="preserve">Ejecutar anualmente simulacros o prácticas de evacuación en caso de sismos, que involucre a todas las personas trabajadoras (propios o terceros). Estos ejercicios prácticos deben ser evaluados para medir su efectividad y establecer posibles mejoras al plan de respuesta.
</t>
  </si>
  <si>
    <t>¿todas las personas trabajadoras (tanto directos como indirectos) que laboran en el centro de trabajo han sido capacitados respecto al plan de respuesta del centro de trabajo?</t>
  </si>
  <si>
    <t>Desarrollar capacitación permanente sobre los planes de respuesta del centro o área de trabajo (documento con los procedimientos de respuesta de las amenazas del centro de trabajo), comunicando las funciones y responsabilidades de todas las personas trabajadoras ante las distintas amenazas identificada.</t>
  </si>
  <si>
    <t>¿todas las personas trabajadoras del centro de trabajo, se encuentran instruidos y entrenados en el uso de extintores portátiles en caso de emergencias?</t>
  </si>
  <si>
    <t>Generar un programa de capacitación para instruir y entrenar a todas las personas trabajadoras del centro de trabajo, sobre el uso de extintores portátiles. Esta capacitación tendrá como objetivos: reconocer los componentes que originan los incendios, los tipos de fuego y sus agentes extintores, conocer los extintores portátiles disponibles en el centro de trabajo, sus componentes y cuidados, y la aplicación práctica de su correcto uso.</t>
  </si>
  <si>
    <t>¿Se realizan actividades de educación y concientización sobre el riesgo de incendios forestales y la importancia de la prevención, dirigidas a todas las personas trabajadoras y eventuales visitas?</t>
  </si>
  <si>
    <t>Programar actividades de educación y concientización sobre el riesgo de incendios forestales y la importancia de la prevención, dirigidas a todas las personas trabajadoras y eventuales visitas.</t>
  </si>
  <si>
    <t>Instruir a todas las personas trabajadoras sobre la ubicación de las vías de evacuación y zonas de seguridad externas comunicadas por la autoridad.</t>
  </si>
  <si>
    <t>Se comunica a todas las personas trabajadoras cuando los informes de clima pronostican altas temperaturas o altas temperaturas extremas.</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</si>
</sst>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scheme val="minor"/>
    </font>
    <font>
      <b/>
      <sz val="9"/>
      <color theme="0"/>
      <name val="Arial"/>
      <family val="2"/>
    </font>
    <font>
      <b/>
      <sz val="13"/>
      <color theme="0"/>
      <name val="Arial"/>
      <family val="2"/>
    </font>
    <font>
      <sz val="12"/>
      <color rgb="FF535353"/>
      <name val="Arial"/>
      <family val="2"/>
    </font>
    <font>
      <sz val="11"/>
      <color theme="1" tint="0.34998626667073579"/>
      <name val="Calibri"/>
      <family val="2"/>
      <scheme val="minor"/>
    </font>
    <font>
      <b/>
      <sz val="11"/>
      <color theme="1"/>
      <name val="Calibri"/>
      <family val="2"/>
      <scheme val="minor"/>
    </font>
    <font>
      <sz val="12.5"/>
      <color theme="0"/>
      <name val="Arial"/>
      <family val="2"/>
    </font>
    <font>
      <sz val="12.5"/>
      <color rgb="FF535353"/>
      <name val="Arial"/>
      <family val="2"/>
    </font>
    <font>
      <b/>
      <sz val="9"/>
      <color rgb="FF535353"/>
      <name val="Arial"/>
      <family val="2"/>
    </font>
    <font>
      <b/>
      <sz val="12"/>
      <color theme="1"/>
      <name val="Calibri"/>
      <family val="2"/>
      <scheme val="minor"/>
    </font>
    <font>
      <b/>
      <sz val="12"/>
      <color rgb="FF535353"/>
      <name val="Arial"/>
      <family val="2"/>
    </font>
    <font>
      <b/>
      <sz val="12"/>
      <color theme="0"/>
      <name val="Arial"/>
      <family val="2"/>
    </font>
    <font>
      <b/>
      <sz val="16"/>
      <color theme="0"/>
      <name val="Arial"/>
      <family val="2"/>
    </font>
    <font>
      <b/>
      <sz val="9"/>
      <color theme="1"/>
      <name val="Arial"/>
      <family val="2"/>
    </font>
    <font>
      <b/>
      <sz val="12"/>
      <color theme="1"/>
      <name val="Arial"/>
      <family val="2"/>
    </font>
    <font>
      <sz val="12"/>
      <color theme="1"/>
      <name val="Calibri"/>
      <family val="2"/>
      <scheme val="minor"/>
    </font>
    <font>
      <b/>
      <i/>
      <sz val="12"/>
      <color theme="1"/>
      <name val="Calibri"/>
      <family val="2"/>
      <scheme val="minor"/>
    </font>
    <font>
      <b/>
      <sz val="14"/>
      <color theme="0"/>
      <name val="Arial"/>
      <family val="2"/>
    </font>
    <font>
      <b/>
      <sz val="13"/>
      <color rgb="FF535353"/>
      <name val="Arial"/>
      <family val="2"/>
    </font>
    <font>
      <b/>
      <sz val="13"/>
      <color theme="1" tint="0.249977111117893"/>
      <name val="Arial"/>
      <family val="2"/>
    </font>
    <font>
      <b/>
      <i/>
      <sz val="13"/>
      <color theme="1" tint="0.34998626667073579"/>
      <name val="Arial"/>
      <family val="2"/>
    </font>
    <font>
      <sz val="12"/>
      <color theme="0" tint="-0.499984740745262"/>
      <name val="Calibri"/>
      <family val="2"/>
      <scheme val="minor"/>
    </font>
    <font>
      <sz val="9"/>
      <color theme="1"/>
      <name val="Calibri"/>
      <family val="2"/>
      <scheme val="minor"/>
    </font>
    <font>
      <sz val="9"/>
      <color rgb="FF535353"/>
      <name val="Arial"/>
      <family val="2"/>
    </font>
    <font>
      <b/>
      <sz val="16"/>
      <color theme="0"/>
      <name val="Wingdings"/>
      <charset val="2"/>
    </font>
    <font>
      <sz val="11"/>
      <color theme="1"/>
      <name val="Calibri"/>
      <family val="2"/>
      <scheme val="minor"/>
    </font>
    <font>
      <sz val="9"/>
      <color rgb="FFFF0000"/>
      <name val="Arial"/>
      <family val="2"/>
    </font>
    <font>
      <b/>
      <sz val="11"/>
      <color theme="0"/>
      <name val="Arial"/>
      <family val="2"/>
    </font>
    <font>
      <sz val="11"/>
      <color theme="1"/>
      <name val="Arial"/>
      <family val="2"/>
    </font>
    <font>
      <b/>
      <sz val="10"/>
      <color rgb="FF323232"/>
      <name val="Arial"/>
      <family val="2"/>
    </font>
    <font>
      <sz val="10"/>
      <color rgb="FF323232"/>
      <name val="Arial"/>
      <family val="2"/>
    </font>
    <font>
      <sz val="10"/>
      <color rgb="FF262626"/>
      <name val="Arial"/>
      <family val="2"/>
    </font>
    <font>
      <sz val="14"/>
      <color rgb="FF323232"/>
      <name val="Cambria Math"/>
      <family val="1"/>
    </font>
    <font>
      <sz val="14"/>
      <color theme="1"/>
      <name val="Calibri"/>
      <family val="2"/>
      <scheme val="minor"/>
    </font>
    <font>
      <b/>
      <sz val="10"/>
      <color rgb="FF404040"/>
      <name val="Arial"/>
      <family val="2"/>
    </font>
    <font>
      <sz val="12"/>
      <color rgb="FF404040"/>
      <name val="Arial"/>
      <family val="2"/>
    </font>
    <font>
      <b/>
      <sz val="11"/>
      <color rgb="FF3B3838"/>
      <name val="Arial"/>
      <family val="2"/>
    </font>
    <font>
      <sz val="11"/>
      <color rgb="FF3B3838"/>
      <name val="Arial"/>
      <family val="2"/>
    </font>
    <font>
      <sz val="9"/>
      <color rgb="FFFFC000"/>
      <name val="Arial"/>
      <family val="2"/>
    </font>
    <font>
      <sz val="9"/>
      <color rgb="FFFFFF00"/>
      <name val="Arial"/>
      <family val="2"/>
    </font>
    <font>
      <sz val="9"/>
      <color rgb="FF92D050"/>
      <name val="Arial"/>
      <family val="2"/>
    </font>
    <font>
      <sz val="11"/>
      <color rgb="FF7F7F7F"/>
      <name val="Calibri"/>
      <family val="2"/>
      <scheme val="minor"/>
    </font>
    <font>
      <sz val="12"/>
      <color rgb="FF7F7F7F"/>
      <name val="Calibri"/>
      <family val="2"/>
      <scheme val="minor"/>
    </font>
    <font>
      <sz val="11"/>
      <color rgb="FF7F7F7F"/>
      <name val="Arial"/>
      <family val="2"/>
    </font>
    <font>
      <sz val="12"/>
      <color rgb="FF7F7F7F"/>
      <name val="Arial"/>
      <family val="2"/>
    </font>
    <font>
      <b/>
      <sz val="16"/>
      <color rgb="FF7F7F7F"/>
      <name val="Calibri"/>
      <family val="2"/>
      <scheme val="minor"/>
    </font>
    <font>
      <b/>
      <sz val="11"/>
      <color rgb="FF7F7F7F"/>
      <name val="Calibri"/>
      <family val="2"/>
      <scheme val="minor"/>
    </font>
    <font>
      <b/>
      <sz val="11"/>
      <color rgb="FF7F7F7F"/>
      <name val="Arial"/>
      <family val="2"/>
    </font>
    <font>
      <sz val="12.5"/>
      <color rgb="FF7F7F7F"/>
      <name val="Arial"/>
      <family val="2"/>
    </font>
    <font>
      <sz val="11"/>
      <color rgb="FF7F7F7F"/>
      <name val="Calibri Light"/>
      <family val="2"/>
      <scheme val="major"/>
    </font>
    <font>
      <b/>
      <sz val="11"/>
      <color rgb="FF7F7F7F"/>
      <name val="Calibri Light"/>
      <family val="2"/>
      <scheme val="major"/>
    </font>
    <font>
      <b/>
      <sz val="14"/>
      <color theme="0"/>
      <name val="Calibri Light"/>
      <family val="2"/>
      <scheme val="major"/>
    </font>
    <font>
      <b/>
      <sz val="16"/>
      <color rgb="FF7F7F7F"/>
      <name val="Calibri Light"/>
      <family val="2"/>
      <scheme val="major"/>
    </font>
    <font>
      <b/>
      <sz val="12"/>
      <color rgb="FF7F7F7F"/>
      <name val="Calibri Light"/>
      <family val="2"/>
      <scheme val="major"/>
    </font>
  </fonts>
  <fills count="14">
    <fill>
      <patternFill patternType="none"/>
    </fill>
    <fill>
      <patternFill patternType="gray125"/>
    </fill>
    <fill>
      <patternFill patternType="solid">
        <fgColor rgb="FF80C7BC"/>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E5F3F1"/>
        <bgColor indexed="64"/>
      </patternFill>
    </fill>
    <fill>
      <patternFill patternType="solid">
        <fgColor rgb="FFFFFFFF"/>
        <bgColor indexed="64"/>
      </patternFill>
    </fill>
    <fill>
      <patternFill patternType="solid">
        <fgColor rgb="FFFED966"/>
        <bgColor indexed="64"/>
      </patternFill>
    </fill>
    <fill>
      <patternFill patternType="solid">
        <fgColor rgb="FFF2F2F2"/>
        <bgColor indexed="64"/>
      </patternFill>
    </fill>
    <fill>
      <patternFill patternType="solid">
        <fgColor rgb="FF13C045"/>
        <bgColor indexed="64"/>
      </patternFill>
    </fill>
    <fill>
      <patternFill patternType="solid">
        <fgColor rgb="FF004C14"/>
        <bgColor indexed="64"/>
      </patternFill>
    </fill>
    <fill>
      <patternFill patternType="solid">
        <fgColor rgb="FFEAEADE"/>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87C442"/>
      </left>
      <right/>
      <top style="thin">
        <color rgb="FF87C442"/>
      </top>
      <bottom style="thin">
        <color rgb="FF87C442"/>
      </bottom>
      <diagonal/>
    </border>
    <border>
      <left/>
      <right/>
      <top style="thin">
        <color rgb="FF87C442"/>
      </top>
      <bottom style="thin">
        <color rgb="FF87C442"/>
      </bottom>
      <diagonal/>
    </border>
    <border>
      <left style="medium">
        <color rgb="FF195A28"/>
      </left>
      <right style="medium">
        <color rgb="FF195A28"/>
      </right>
      <top style="medium">
        <color rgb="FF195A28"/>
      </top>
      <bottom style="medium">
        <color rgb="FF195A28"/>
      </bottom>
      <diagonal/>
    </border>
    <border>
      <left style="medium">
        <color rgb="FF195A28"/>
      </left>
      <right/>
      <top style="medium">
        <color rgb="FF195A28"/>
      </top>
      <bottom style="medium">
        <color rgb="FF195A28"/>
      </bottom>
      <diagonal/>
    </border>
    <border>
      <left/>
      <right style="medium">
        <color rgb="FF195A28"/>
      </right>
      <top style="medium">
        <color rgb="FF195A28"/>
      </top>
      <bottom style="medium">
        <color rgb="FF195A28"/>
      </bottom>
      <diagonal/>
    </border>
    <border>
      <left/>
      <right/>
      <top style="medium">
        <color rgb="FF195A28"/>
      </top>
      <bottom style="medium">
        <color rgb="FF195A28"/>
      </bottom>
      <diagonal/>
    </border>
    <border>
      <left style="medium">
        <color rgb="FF195A28"/>
      </left>
      <right style="medium">
        <color rgb="FF195A28"/>
      </right>
      <top/>
      <bottom style="medium">
        <color rgb="FF195A28"/>
      </bottom>
      <diagonal/>
    </border>
    <border>
      <left/>
      <right style="medium">
        <color rgb="FF195A28"/>
      </right>
      <top/>
      <bottom/>
      <diagonal/>
    </border>
    <border>
      <left/>
      <right/>
      <top/>
      <bottom style="medium">
        <color rgb="FF195A28"/>
      </bottom>
      <diagonal/>
    </border>
    <border>
      <left/>
      <right style="medium">
        <color rgb="FF195A28"/>
      </right>
      <top/>
      <bottom style="medium">
        <color rgb="FF195A28"/>
      </bottom>
      <diagonal/>
    </border>
    <border>
      <left style="medium">
        <color rgb="FF195A28"/>
      </left>
      <right style="medium">
        <color rgb="FF195A28"/>
      </right>
      <top style="medium">
        <color rgb="FF195A28"/>
      </top>
      <bottom/>
      <diagonal/>
    </border>
    <border>
      <left style="medium">
        <color rgb="FF195A28"/>
      </left>
      <right style="medium">
        <color rgb="FF195A28"/>
      </right>
      <top/>
      <bottom/>
      <diagonal/>
    </border>
    <border diagonalUp="1">
      <left style="medium">
        <color rgb="FF195A28"/>
      </left>
      <right/>
      <top style="medium">
        <color rgb="FF195A28"/>
      </top>
      <bottom/>
      <diagonal style="thin">
        <color rgb="FF195A28"/>
      </diagonal>
    </border>
    <border diagonalUp="1">
      <left/>
      <right style="medium">
        <color rgb="FF195A28"/>
      </right>
      <top style="medium">
        <color rgb="FF195A28"/>
      </top>
      <bottom/>
      <diagonal style="thin">
        <color rgb="FF195A28"/>
      </diagonal>
    </border>
    <border diagonalUp="1">
      <left style="medium">
        <color rgb="FF195A28"/>
      </left>
      <right/>
      <top/>
      <bottom style="medium">
        <color rgb="FF195A28"/>
      </bottom>
      <diagonal style="thin">
        <color rgb="FF195A28"/>
      </diagonal>
    </border>
    <border diagonalUp="1">
      <left/>
      <right style="medium">
        <color rgb="FF195A28"/>
      </right>
      <top/>
      <bottom style="medium">
        <color rgb="FF195A28"/>
      </bottom>
      <diagonal style="thin">
        <color rgb="FF195A28"/>
      </diagonal>
    </border>
    <border>
      <left style="medium">
        <color rgb="FF195A28"/>
      </left>
      <right/>
      <top style="medium">
        <color rgb="FF195A28"/>
      </top>
      <bottom/>
      <diagonal/>
    </border>
    <border>
      <left/>
      <right style="medium">
        <color rgb="FF195A28"/>
      </right>
      <top style="medium">
        <color rgb="FF195A28"/>
      </top>
      <bottom/>
      <diagonal/>
    </border>
    <border>
      <left style="medium">
        <color rgb="FF195A28"/>
      </left>
      <right/>
      <top/>
      <bottom style="medium">
        <color rgb="FF195A28"/>
      </bottom>
      <diagonal/>
    </border>
    <border>
      <left style="thin">
        <color rgb="FF13C045"/>
      </left>
      <right style="thin">
        <color rgb="FF13C045"/>
      </right>
      <top style="thin">
        <color rgb="FF13C045"/>
      </top>
      <bottom style="thin">
        <color rgb="FF13C045"/>
      </bottom>
      <diagonal/>
    </border>
  </borders>
  <cellStyleXfs count="2">
    <xf numFmtId="0" fontId="0" fillId="0" borderId="0"/>
    <xf numFmtId="9" fontId="25" fillId="0" borderId="0" applyFont="0" applyFill="0" applyBorder="0" applyAlignment="0" applyProtection="0"/>
  </cellStyleXfs>
  <cellXfs count="187">
    <xf numFmtId="0" fontId="0" fillId="0" borderId="0" xfId="0"/>
    <xf numFmtId="0" fontId="0" fillId="0" borderId="0" xfId="0" applyAlignment="1">
      <alignment vertical="center"/>
    </xf>
    <xf numFmtId="0" fontId="0" fillId="0" borderId="0" xfId="0" applyFill="1" applyBorder="1" applyAlignment="1">
      <alignment vertical="center"/>
    </xf>
    <xf numFmtId="0" fontId="4" fillId="0" borderId="0" xfId="0" applyFont="1"/>
    <xf numFmtId="0" fontId="4" fillId="0" borderId="0" xfId="0" applyFont="1" applyAlignment="1">
      <alignment wrapText="1"/>
    </xf>
    <xf numFmtId="0" fontId="6" fillId="0" borderId="0" xfId="0" applyFont="1" applyAlignment="1">
      <alignment vertical="top" wrapText="1"/>
    </xf>
    <xf numFmtId="0" fontId="7" fillId="0" borderId="0" xfId="0" applyFont="1" applyAlignment="1">
      <alignment vertical="top" wrapText="1"/>
    </xf>
    <xf numFmtId="22" fontId="0" fillId="0" borderId="0" xfId="0" applyNumberFormat="1" applyAlignment="1">
      <alignment vertical="center"/>
    </xf>
    <xf numFmtId="0" fontId="8" fillId="3" borderId="1" xfId="0" applyFont="1" applyFill="1" applyBorder="1" applyAlignment="1">
      <alignment horizontal="center" vertical="center" wrapText="1"/>
    </xf>
    <xf numFmtId="0" fontId="9" fillId="0" borderId="0" xfId="0" applyFont="1" applyAlignment="1">
      <alignment vertical="center"/>
    </xf>
    <xf numFmtId="0" fontId="13" fillId="3" borderId="1" xfId="0" applyFont="1" applyFill="1" applyBorder="1" applyAlignment="1">
      <alignment horizontal="center" vertical="center" wrapText="1"/>
    </xf>
    <xf numFmtId="0" fontId="7" fillId="0" borderId="0" xfId="0" applyFont="1" applyAlignment="1">
      <alignment vertical="top"/>
    </xf>
    <xf numFmtId="0" fontId="18" fillId="0" borderId="0" xfId="0" applyFont="1" applyAlignment="1">
      <alignment horizontal="left" vertical="center" indent="1"/>
    </xf>
    <xf numFmtId="0" fontId="19" fillId="0" borderId="0" xfId="0" applyFont="1" applyAlignment="1">
      <alignment vertical="center" wrapText="1"/>
    </xf>
    <xf numFmtId="0" fontId="20" fillId="0" borderId="0" xfId="0" applyFont="1" applyAlignment="1">
      <alignment vertical="center" wrapText="1"/>
    </xf>
    <xf numFmtId="0" fontId="0" fillId="0" borderId="0" xfId="0" applyAlignment="1">
      <alignment horizontal="left" indent="1"/>
    </xf>
    <xf numFmtId="0" fontId="21" fillId="0" borderId="0" xfId="0" applyFont="1" applyAlignment="1">
      <alignment horizontal="left" indent="1"/>
    </xf>
    <xf numFmtId="0" fontId="15" fillId="0" borderId="0" xfId="0" applyFont="1"/>
    <xf numFmtId="0" fontId="22" fillId="0" borderId="0" xfId="0" applyFont="1"/>
    <xf numFmtId="0" fontId="8" fillId="2"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wrapText="1" indent="1"/>
    </xf>
    <xf numFmtId="0" fontId="0" fillId="0" borderId="0" xfId="0" applyAlignment="1">
      <alignment horizontal="center" wrapText="1"/>
    </xf>
    <xf numFmtId="0" fontId="0" fillId="0" borderId="0" xfId="0" applyAlignment="1"/>
    <xf numFmtId="0" fontId="0" fillId="0" borderId="0" xfId="0" applyAlignment="1">
      <alignment horizontal="center" vertical="center"/>
    </xf>
    <xf numFmtId="0" fontId="11" fillId="2" borderId="1" xfId="0" applyFont="1" applyFill="1" applyBorder="1" applyAlignment="1">
      <alignment horizontal="center" vertical="center" wrapText="1"/>
    </xf>
    <xf numFmtId="0" fontId="12" fillId="4" borderId="7"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Alignment="1">
      <alignment horizontal="center" wrapText="1"/>
    </xf>
    <xf numFmtId="0" fontId="26"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0" fontId="0" fillId="5" borderId="0" xfId="0" applyFill="1"/>
    <xf numFmtId="0" fontId="28" fillId="0" borderId="0" xfId="0" applyFont="1"/>
    <xf numFmtId="0" fontId="29" fillId="7" borderId="11" xfId="0" applyFont="1" applyFill="1" applyBorder="1" applyAlignment="1">
      <alignment horizontal="center" vertical="center" wrapText="1"/>
    </xf>
    <xf numFmtId="0" fontId="30" fillId="7" borderId="11" xfId="0" applyFont="1" applyFill="1" applyBorder="1" applyAlignment="1">
      <alignment horizontal="left" vertical="center" wrapText="1"/>
    </xf>
    <xf numFmtId="0" fontId="30" fillId="8" borderId="11" xfId="0" applyFont="1" applyFill="1" applyBorder="1" applyAlignment="1">
      <alignment horizontal="center" vertical="center" wrapText="1"/>
    </xf>
    <xf numFmtId="9" fontId="30" fillId="8" borderId="11" xfId="0" applyNumberFormat="1" applyFont="1" applyFill="1" applyBorder="1" applyAlignment="1">
      <alignment horizontal="center" vertical="center" wrapText="1"/>
    </xf>
    <xf numFmtId="0" fontId="28" fillId="0" borderId="0" xfId="0" applyFont="1" applyAlignment="1">
      <alignment horizontal="justify" vertical="top" wrapText="1"/>
    </xf>
    <xf numFmtId="0" fontId="32" fillId="0" borderId="0" xfId="0" applyFont="1" applyAlignment="1">
      <alignment vertical="center"/>
    </xf>
    <xf numFmtId="0" fontId="33" fillId="0" borderId="0" xfId="0" applyFont="1" applyAlignment="1">
      <alignment wrapText="1"/>
    </xf>
    <xf numFmtId="0" fontId="34" fillId="7" borderId="11" xfId="0" applyFont="1" applyFill="1" applyBorder="1" applyAlignment="1">
      <alignment horizontal="center" vertical="center" wrapText="1"/>
    </xf>
    <xf numFmtId="0" fontId="35" fillId="7" borderId="15" xfId="0" applyFont="1" applyFill="1" applyBorder="1" applyAlignment="1">
      <alignment horizontal="left" vertical="center" wrapText="1"/>
    </xf>
    <xf numFmtId="0" fontId="30" fillId="7" borderId="15" xfId="0" applyFont="1" applyFill="1" applyBorder="1" applyAlignment="1">
      <alignment horizontal="left" vertical="center" wrapText="1"/>
    </xf>
    <xf numFmtId="0" fontId="29" fillId="7" borderId="18" xfId="0" applyFont="1" applyFill="1" applyBorder="1" applyAlignment="1">
      <alignment horizontal="center" vertical="center" wrapText="1"/>
    </xf>
    <xf numFmtId="0" fontId="30" fillId="0" borderId="18" xfId="0" applyFont="1" applyBorder="1" applyAlignment="1">
      <alignment horizontal="center" vertical="center" wrapText="1"/>
    </xf>
    <xf numFmtId="0" fontId="36" fillId="0" borderId="0" xfId="0" applyFont="1" applyAlignment="1">
      <alignment horizontal="left" vertical="center"/>
    </xf>
    <xf numFmtId="0" fontId="37" fillId="0" borderId="0" xfId="0" applyFont="1"/>
    <xf numFmtId="0" fontId="37" fillId="0" borderId="0" xfId="0" applyFont="1" applyAlignment="1">
      <alignment horizontal="left" vertical="center"/>
    </xf>
    <xf numFmtId="0" fontId="37" fillId="0" borderId="0" xfId="0" applyFont="1" applyAlignment="1">
      <alignment horizontal="left"/>
    </xf>
    <xf numFmtId="0" fontId="30" fillId="10" borderId="18" xfId="0" applyFont="1" applyFill="1" applyBorder="1" applyAlignment="1">
      <alignment horizontal="center" vertical="center" wrapText="1"/>
    </xf>
    <xf numFmtId="49" fontId="30" fillId="10" borderId="18"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0" fontId="30" fillId="7" borderId="11" xfId="0" applyFont="1" applyFill="1" applyBorder="1" applyAlignment="1">
      <alignment horizontal="center" vertical="center" wrapText="1"/>
    </xf>
    <xf numFmtId="9" fontId="0" fillId="0" borderId="0" xfId="0" applyNumberFormat="1" applyAlignment="1">
      <alignment vertical="center"/>
    </xf>
    <xf numFmtId="9" fontId="9" fillId="0" borderId="0" xfId="1" applyFont="1" applyAlignment="1">
      <alignment vertical="center"/>
    </xf>
    <xf numFmtId="0" fontId="9" fillId="0" borderId="0" xfId="1" applyNumberFormat="1" applyFont="1" applyAlignment="1">
      <alignment vertical="center"/>
    </xf>
    <xf numFmtId="0" fontId="0" fillId="0" borderId="0" xfId="0" applyAlignment="1" applyProtection="1">
      <alignment vertical="center"/>
      <protection locked="0"/>
    </xf>
    <xf numFmtId="0" fontId="0" fillId="11" borderId="0" xfId="0" applyFill="1" applyAlignment="1">
      <alignment horizontal="left" indent="1"/>
    </xf>
    <xf numFmtId="0" fontId="0" fillId="11" borderId="0" xfId="0" applyFill="1"/>
    <xf numFmtId="0" fontId="43" fillId="0" borderId="1" xfId="0" applyFont="1" applyBorder="1" applyAlignment="1">
      <alignment horizontal="left" vertical="center" indent="1"/>
    </xf>
    <xf numFmtId="0" fontId="44" fillId="0" borderId="1" xfId="0" applyFont="1" applyBorder="1" applyAlignment="1">
      <alignment horizontal="left" vertical="center" wrapText="1" indent="1"/>
    </xf>
    <xf numFmtId="0" fontId="43" fillId="0" borderId="1" xfId="0" applyFont="1" applyBorder="1" applyAlignment="1">
      <alignment horizontal="left" vertical="center" wrapText="1" indent="1"/>
    </xf>
    <xf numFmtId="0" fontId="1" fillId="11"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1" fillId="11" borderId="1" xfId="0" applyFont="1" applyFill="1" applyBorder="1" applyAlignment="1">
      <alignment horizontal="center" vertical="center"/>
    </xf>
    <xf numFmtId="0" fontId="43" fillId="0" borderId="1" xfId="0" applyFont="1" applyBorder="1" applyAlignment="1">
      <alignment horizontal="center" vertical="center"/>
    </xf>
    <xf numFmtId="0" fontId="46" fillId="0" borderId="1" xfId="0" applyFont="1" applyBorder="1" applyAlignment="1" applyProtection="1">
      <alignment horizontal="center" vertical="center" wrapText="1"/>
      <protection locked="0"/>
    </xf>
    <xf numFmtId="0" fontId="43" fillId="0" borderId="8" xfId="0" applyFont="1" applyBorder="1" applyAlignment="1">
      <alignment horizontal="center" vertical="center"/>
    </xf>
    <xf numFmtId="0" fontId="42" fillId="0" borderId="0" xfId="0" applyFont="1" applyAlignment="1">
      <alignment vertical="center" wrapText="1"/>
    </xf>
    <xf numFmtId="0" fontId="2" fillId="12" borderId="9" xfId="0" applyFont="1" applyFill="1" applyBorder="1" applyAlignment="1">
      <alignment horizontal="left" vertical="center" indent="1"/>
    </xf>
    <xf numFmtId="0" fontId="27" fillId="12" borderId="10" xfId="0" applyFont="1" applyFill="1" applyBorder="1" applyAlignment="1">
      <alignment vertical="top" wrapText="1"/>
    </xf>
    <xf numFmtId="0" fontId="2" fillId="12" borderId="10" xfId="0" applyFont="1" applyFill="1" applyBorder="1" applyAlignment="1">
      <alignment vertical="center" wrapText="1"/>
    </xf>
    <xf numFmtId="0" fontId="41" fillId="0" borderId="0" xfId="0" applyFont="1"/>
    <xf numFmtId="0" fontId="41" fillId="0" borderId="0" xfId="0" applyFont="1" applyAlignment="1">
      <alignment wrapText="1"/>
    </xf>
    <xf numFmtId="0" fontId="43" fillId="0" borderId="0" xfId="0" applyFont="1"/>
    <xf numFmtId="0" fontId="49" fillId="0" borderId="0" xfId="0" applyFont="1" applyAlignment="1">
      <alignment vertical="center"/>
    </xf>
    <xf numFmtId="0" fontId="17" fillId="11" borderId="28" xfId="0" applyFont="1" applyFill="1" applyBorder="1" applyAlignment="1">
      <alignment horizontal="center" vertical="center"/>
    </xf>
    <xf numFmtId="0" fontId="53" fillId="13" borderId="28" xfId="0" applyFont="1" applyFill="1" applyBorder="1" applyAlignment="1">
      <alignment horizontal="center" vertical="center" wrapText="1"/>
    </xf>
    <xf numFmtId="0" fontId="49" fillId="0" borderId="28" xfId="0" applyFont="1" applyBorder="1" applyAlignment="1">
      <alignment horizontal="center" vertical="center"/>
    </xf>
    <xf numFmtId="0" fontId="50" fillId="0" borderId="28" xfId="0" applyFont="1" applyBorder="1" applyAlignment="1">
      <alignment horizontal="left" vertical="center" wrapText="1" indent="1"/>
    </xf>
    <xf numFmtId="0" fontId="49" fillId="5" borderId="28" xfId="0" applyFont="1" applyFill="1" applyBorder="1" applyAlignment="1" applyProtection="1">
      <alignment horizontal="left" vertical="center" wrapText="1" indent="1"/>
    </xf>
    <xf numFmtId="0" fontId="49" fillId="0" borderId="28" xfId="0" applyFont="1" applyBorder="1" applyAlignment="1">
      <alignment horizontal="left" vertical="center" wrapText="1" indent="1"/>
    </xf>
    <xf numFmtId="9" fontId="47" fillId="0" borderId="28" xfId="0" applyNumberFormat="1" applyFont="1" applyBorder="1" applyAlignment="1">
      <alignment horizontal="center" vertical="center" wrapText="1"/>
    </xf>
    <xf numFmtId="0" fontId="47" fillId="6" borderId="28" xfId="0" applyFont="1" applyFill="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47" fillId="0" borderId="28" xfId="0" applyFont="1" applyBorder="1" applyAlignment="1">
      <alignment horizontal="center" vertical="center" wrapText="1"/>
    </xf>
    <xf numFmtId="0" fontId="51" fillId="11" borderId="28" xfId="0" applyFont="1" applyFill="1" applyBorder="1" applyAlignment="1">
      <alignment horizontal="center" vertical="center"/>
    </xf>
    <xf numFmtId="0" fontId="41" fillId="4" borderId="28" xfId="0" applyFont="1" applyFill="1" applyBorder="1" applyAlignment="1">
      <alignment vertical="center"/>
    </xf>
    <xf numFmtId="0" fontId="43" fillId="0" borderId="1" xfId="0" applyFont="1" applyBorder="1" applyAlignment="1">
      <alignment horizontal="left" vertical="center" wrapText="1" indent="1"/>
    </xf>
    <xf numFmtId="0" fontId="8" fillId="13" borderId="1" xfId="0" applyFont="1" applyFill="1" applyBorder="1" applyAlignment="1">
      <alignment horizontal="center" vertical="center" wrapText="1"/>
    </xf>
    <xf numFmtId="0" fontId="53" fillId="13" borderId="28" xfId="0" applyFont="1" applyFill="1" applyBorder="1" applyAlignment="1">
      <alignment horizontal="center" vertical="center" wrapText="1"/>
    </xf>
    <xf numFmtId="0" fontId="23" fillId="0" borderId="1" xfId="0" applyFont="1" applyBorder="1" applyAlignment="1">
      <alignment horizontal="left" vertical="center" wrapText="1" indent="1"/>
    </xf>
    <xf numFmtId="0" fontId="8" fillId="3" borderId="1" xfId="0" applyFont="1" applyFill="1" applyBorder="1" applyAlignment="1">
      <alignment horizontal="center" vertical="center" wrapText="1"/>
    </xf>
    <xf numFmtId="0" fontId="49" fillId="0" borderId="28" xfId="0" applyFont="1" applyBorder="1" applyAlignment="1">
      <alignment horizontal="left" vertical="center" wrapText="1" indent="1"/>
    </xf>
    <xf numFmtId="0" fontId="23" fillId="0" borderId="1" xfId="0" applyFont="1" applyBorder="1" applyAlignment="1">
      <alignment horizontal="left" vertical="center" wrapText="1" indent="1"/>
    </xf>
    <xf numFmtId="0" fontId="0" fillId="0" borderId="0" xfId="0" applyAlignment="1" applyProtection="1">
      <alignment vertical="center"/>
    </xf>
    <xf numFmtId="0" fontId="49" fillId="0" borderId="28" xfId="0" applyFont="1" applyBorder="1" applyAlignment="1">
      <alignment horizontal="left" vertical="center" wrapText="1" indent="1"/>
    </xf>
    <xf numFmtId="0" fontId="23" fillId="0" borderId="1" xfId="0" applyFont="1" applyBorder="1" applyAlignment="1">
      <alignment horizontal="left" vertical="center" wrapText="1" indent="1"/>
    </xf>
    <xf numFmtId="0" fontId="3" fillId="0" borderId="0" xfId="0" applyFont="1" applyAlignment="1">
      <alignment horizontal="left" vertical="top" wrapText="1" indent="1"/>
    </xf>
    <xf numFmtId="0" fontId="41" fillId="0" borderId="0" xfId="0" applyFont="1" applyAlignment="1">
      <alignment horizontal="left" vertical="center" wrapText="1"/>
    </xf>
    <xf numFmtId="0" fontId="4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11" borderId="2"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7" fillId="12" borderId="0" xfId="0" applyFont="1" applyFill="1" applyAlignment="1">
      <alignment horizontal="left" vertical="center" indent="1"/>
    </xf>
    <xf numFmtId="0" fontId="42" fillId="0" borderId="0" xfId="0" applyFont="1" applyAlignment="1">
      <alignment horizontal="left" vertical="center" wrapText="1" inden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11" borderId="1" xfId="0" applyFont="1" applyFill="1" applyBorder="1" applyAlignment="1">
      <alignment horizontal="center" vertical="center" wrapText="1"/>
    </xf>
    <xf numFmtId="0" fontId="43" fillId="0" borderId="1" xfId="0" applyFont="1" applyBorder="1" applyAlignment="1">
      <alignment horizontal="left" vertical="center" wrapText="1" indent="1"/>
    </xf>
    <xf numFmtId="0" fontId="11" fillId="11" borderId="2" xfId="0" applyFont="1" applyFill="1" applyBorder="1" applyAlignment="1">
      <alignment horizontal="left" vertical="center" wrapText="1" indent="1"/>
    </xf>
    <xf numFmtId="0" fontId="11" fillId="11" borderId="4" xfId="0" applyFont="1" applyFill="1" applyBorder="1" applyAlignment="1">
      <alignment horizontal="left" vertical="center" wrapText="1" indent="1"/>
    </xf>
    <xf numFmtId="0" fontId="11" fillId="11" borderId="3" xfId="0" applyFont="1" applyFill="1" applyBorder="1" applyAlignment="1">
      <alignment horizontal="left" vertical="center" wrapText="1" indent="1"/>
    </xf>
    <xf numFmtId="0" fontId="8" fillId="13" borderId="1" xfId="0" applyFont="1" applyFill="1" applyBorder="1" applyAlignment="1">
      <alignment horizontal="center" vertical="center" wrapText="1"/>
    </xf>
    <xf numFmtId="0" fontId="12" fillId="4" borderId="5" xfId="0" applyFont="1" applyFill="1" applyBorder="1" applyAlignment="1">
      <alignment horizontal="left" vertical="center" wrapText="1" indent="1"/>
    </xf>
    <xf numFmtId="0" fontId="12" fillId="4" borderId="0" xfId="0" applyFont="1" applyFill="1" applyBorder="1" applyAlignment="1">
      <alignment horizontal="left" vertical="center" wrapText="1" indent="1"/>
    </xf>
    <xf numFmtId="0" fontId="12" fillId="4" borderId="6" xfId="0" applyFont="1" applyFill="1" applyBorder="1" applyAlignment="1">
      <alignment horizontal="left" vertical="center" wrapText="1" indent="1"/>
    </xf>
    <xf numFmtId="0" fontId="14" fillId="3" borderId="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43" fillId="0" borderId="2" xfId="0" applyFont="1" applyBorder="1" applyAlignment="1">
      <alignment horizontal="left" vertical="center" wrapText="1" indent="1"/>
    </xf>
    <xf numFmtId="0" fontId="43" fillId="0" borderId="4" xfId="0" applyFont="1" applyBorder="1" applyAlignment="1">
      <alignment horizontal="left" vertical="center" wrapText="1" indent="1"/>
    </xf>
    <xf numFmtId="0" fontId="43" fillId="0" borderId="3" xfId="0" applyFont="1" applyBorder="1" applyAlignment="1">
      <alignment horizontal="left" vertical="center" wrapText="1" indent="1"/>
    </xf>
    <xf numFmtId="0" fontId="47" fillId="0" borderId="28" xfId="0" applyFont="1" applyFill="1" applyBorder="1" applyAlignment="1" applyProtection="1">
      <alignment horizontal="center" vertical="center" wrapText="1"/>
      <protection locked="0"/>
    </xf>
    <xf numFmtId="0" fontId="49" fillId="0" borderId="28" xfId="0" applyFont="1" applyBorder="1" applyAlignment="1">
      <alignment horizontal="left" vertical="center" wrapText="1" indent="1"/>
    </xf>
    <xf numFmtId="0" fontId="51" fillId="11" borderId="28" xfId="0" applyFont="1" applyFill="1" applyBorder="1" applyAlignment="1">
      <alignment horizontal="left" vertical="center" wrapText="1" indent="1"/>
    </xf>
    <xf numFmtId="0" fontId="11" fillId="12" borderId="28" xfId="0" applyFont="1" applyFill="1" applyBorder="1" applyAlignment="1">
      <alignment horizontal="center" vertical="center" wrapText="1"/>
    </xf>
    <xf numFmtId="0" fontId="53" fillId="13" borderId="28" xfId="0" applyFont="1" applyFill="1" applyBorder="1" applyAlignment="1">
      <alignment horizontal="center" vertical="center" wrapText="1"/>
    </xf>
    <xf numFmtId="0" fontId="53" fillId="11" borderId="28" xfId="0" applyFont="1" applyFill="1" applyBorder="1" applyAlignment="1">
      <alignment horizontal="center" vertical="center" wrapText="1"/>
    </xf>
    <xf numFmtId="0" fontId="17" fillId="11" borderId="28" xfId="0" applyFont="1" applyFill="1" applyBorder="1" applyAlignment="1">
      <alignment horizontal="left" vertical="center" wrapText="1" indent="1"/>
    </xf>
    <xf numFmtId="0" fontId="12" fillId="12" borderId="28" xfId="0" applyFont="1" applyFill="1" applyBorder="1" applyAlignment="1">
      <alignment horizontal="left" vertical="center" wrapText="1" indent="1"/>
    </xf>
    <xf numFmtId="0" fontId="42" fillId="0" borderId="0" xfId="0" applyFont="1" applyAlignment="1">
      <alignment horizontal="left" vertical="center" wrapText="1"/>
    </xf>
    <xf numFmtId="0" fontId="52" fillId="4" borderId="28" xfId="0" applyFont="1" applyFill="1" applyBorder="1" applyAlignment="1">
      <alignment horizontal="left" vertical="center" wrapText="1" indent="1"/>
    </xf>
    <xf numFmtId="0" fontId="31" fillId="8" borderId="12" xfId="0" applyFont="1" applyFill="1" applyBorder="1" applyAlignment="1">
      <alignment horizontal="center" vertical="center" wrapText="1"/>
    </xf>
    <xf numFmtId="0" fontId="31" fillId="8" borderId="13" xfId="0" applyFont="1" applyFill="1" applyBorder="1" applyAlignment="1">
      <alignment horizontal="center" vertical="center" wrapText="1"/>
    </xf>
    <xf numFmtId="0" fontId="31" fillId="9" borderId="12" xfId="0" applyFont="1" applyFill="1" applyBorder="1" applyAlignment="1">
      <alignment horizontal="left" vertical="center" wrapText="1"/>
    </xf>
    <xf numFmtId="0" fontId="31" fillId="9" borderId="14" xfId="0" applyFont="1" applyFill="1" applyBorder="1" applyAlignment="1">
      <alignment horizontal="left" vertical="center" wrapText="1"/>
    </xf>
    <xf numFmtId="0" fontId="31" fillId="9" borderId="13" xfId="0" applyFont="1" applyFill="1" applyBorder="1" applyAlignment="1">
      <alignment horizontal="left" vertical="center" wrapText="1"/>
    </xf>
    <xf numFmtId="0" fontId="48" fillId="0" borderId="0" xfId="0" applyFont="1" applyAlignment="1">
      <alignment horizontal="justify" vertical="top" wrapText="1"/>
    </xf>
    <xf numFmtId="0" fontId="34" fillId="7" borderId="12"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7" borderId="14" xfId="0" applyFont="1" applyFill="1" applyBorder="1" applyAlignment="1">
      <alignment horizontal="center" vertical="center" wrapText="1"/>
    </xf>
    <xf numFmtId="0" fontId="31" fillId="8" borderId="12" xfId="0" applyFont="1" applyFill="1" applyBorder="1" applyAlignment="1">
      <alignment horizontal="left" vertical="center" wrapText="1"/>
    </xf>
    <xf numFmtId="0" fontId="31" fillId="8" borderId="14" xfId="0" applyFont="1" applyFill="1" applyBorder="1" applyAlignment="1">
      <alignment horizontal="left" vertical="center" wrapText="1"/>
    </xf>
    <xf numFmtId="0" fontId="31" fillId="8" borderId="13" xfId="0" applyFont="1" applyFill="1" applyBorder="1" applyAlignment="1">
      <alignment horizontal="left" vertical="center" wrapText="1"/>
    </xf>
    <xf numFmtId="0" fontId="30" fillId="8" borderId="12" xfId="0" applyFont="1" applyFill="1" applyBorder="1" applyAlignment="1">
      <alignment horizontal="center" vertical="center" wrapText="1"/>
    </xf>
    <xf numFmtId="0" fontId="30" fillId="8" borderId="13"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7" fillId="0" borderId="0" xfId="0" applyFont="1" applyAlignment="1">
      <alignment horizontal="justify" vertical="top" wrapText="1"/>
    </xf>
    <xf numFmtId="0" fontId="30" fillId="0" borderId="0" xfId="0" applyFont="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29" fillId="7" borderId="12"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29" fillId="7" borderId="19" xfId="0" applyFont="1" applyFill="1" applyBorder="1" applyAlignment="1">
      <alignment horizontal="center" vertical="center" textRotation="90" wrapText="1"/>
    </xf>
    <xf numFmtId="0" fontId="29" fillId="7" borderId="20" xfId="0" applyFont="1" applyFill="1" applyBorder="1" applyAlignment="1">
      <alignment horizontal="center" vertical="center" textRotation="90" wrapText="1"/>
    </xf>
    <xf numFmtId="0" fontId="29" fillId="7" borderId="15" xfId="0" applyFont="1" applyFill="1" applyBorder="1" applyAlignment="1">
      <alignment horizontal="center" vertical="center" textRotation="90" wrapText="1"/>
    </xf>
    <xf numFmtId="0" fontId="30" fillId="0" borderId="19" xfId="0" applyFont="1" applyBorder="1" applyAlignment="1">
      <alignment horizontal="center" vertical="center" wrapText="1"/>
    </xf>
    <xf numFmtId="0" fontId="30" fillId="0" borderId="15" xfId="0" applyFont="1" applyBorder="1" applyAlignment="1">
      <alignment horizontal="center" vertical="center" wrapText="1"/>
    </xf>
    <xf numFmtId="0" fontId="30" fillId="7" borderId="11"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0" fillId="8" borderId="19" xfId="0" applyFont="1" applyFill="1" applyBorder="1" applyAlignment="1">
      <alignment horizontal="center" vertical="center" wrapText="1"/>
    </xf>
    <xf numFmtId="0" fontId="30" fillId="8" borderId="11" xfId="0" applyFont="1" applyFill="1" applyBorder="1" applyAlignment="1">
      <alignment vertical="center" wrapText="1"/>
    </xf>
    <xf numFmtId="0" fontId="30" fillId="8" borderId="15" xfId="0" applyFont="1" applyFill="1" applyBorder="1" applyAlignment="1">
      <alignment horizontal="center" vertical="center" wrapText="1"/>
    </xf>
    <xf numFmtId="0" fontId="30" fillId="10" borderId="19"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8" borderId="25" xfId="0" applyFont="1" applyFill="1" applyBorder="1" applyAlignment="1">
      <alignment vertical="center" wrapText="1"/>
    </xf>
    <xf numFmtId="0" fontId="30" fillId="8" borderId="26" xfId="0" applyFont="1" applyFill="1" applyBorder="1" applyAlignment="1">
      <alignment vertical="center" wrapText="1"/>
    </xf>
    <xf numFmtId="0" fontId="30" fillId="8" borderId="27" xfId="0" applyFont="1" applyFill="1" applyBorder="1" applyAlignment="1">
      <alignment vertical="center" wrapText="1"/>
    </xf>
    <xf numFmtId="0" fontId="30" fillId="8" borderId="18" xfId="0" applyFont="1" applyFill="1" applyBorder="1" applyAlignment="1">
      <alignment vertical="center" wrapText="1"/>
    </xf>
    <xf numFmtId="0" fontId="8" fillId="2" borderId="1"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23" fillId="0" borderId="1" xfId="0" applyFont="1" applyBorder="1" applyAlignment="1">
      <alignment horizontal="left" vertical="center" wrapText="1" indent="1"/>
    </xf>
    <xf numFmtId="0" fontId="23" fillId="0" borderId="2" xfId="0" applyFont="1" applyBorder="1" applyAlignment="1">
      <alignment horizontal="left" vertical="center" wrapText="1" indent="1"/>
    </xf>
    <xf numFmtId="0" fontId="23" fillId="0" borderId="3" xfId="0" applyFont="1" applyBorder="1" applyAlignment="1">
      <alignment horizontal="left" vertical="center" wrapText="1" indent="1"/>
    </xf>
    <xf numFmtId="0" fontId="1" fillId="4" borderId="1" xfId="0" applyFont="1" applyFill="1" applyBorder="1" applyAlignment="1">
      <alignment horizontal="left" vertical="center" wrapText="1" indent="1"/>
    </xf>
  </cellXfs>
  <cellStyles count="2">
    <cellStyle name="Normal" xfId="0" builtinId="0"/>
    <cellStyle name="Porcentaje" xfId="1" builtinId="5"/>
  </cellStyles>
  <dxfs count="386">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ill>
        <patternFill>
          <bgColor rgb="FFFFC000"/>
        </patternFill>
      </fill>
    </dxf>
    <dxf>
      <fill>
        <patternFill>
          <bgColor rgb="FFFF0000"/>
        </patternFill>
      </fill>
    </dxf>
    <dxf>
      <font>
        <strike/>
        <color theme="0" tint="-0.24994659260841701"/>
      </font>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9C0006"/>
      </font>
      <fill>
        <patternFill>
          <bgColor rgb="FFFFC7CE"/>
        </patternFill>
      </fill>
    </dxf>
    <dxf>
      <font>
        <color rgb="FF006100"/>
      </font>
      <fill>
        <patternFill>
          <bgColor rgb="FFC6EFCE"/>
        </patternFill>
      </fill>
    </dxf>
    <dxf>
      <font>
        <color theme="0" tint="-4.9989318521683403E-2"/>
      </font>
      <fill>
        <patternFill>
          <bgColor theme="0" tint="-0.499984740745262"/>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9C0006"/>
      </font>
      <fill>
        <patternFill>
          <bgColor rgb="FFFFC7CE"/>
        </patternFill>
      </fill>
    </dxf>
    <dxf>
      <font>
        <color rgb="FF006100"/>
      </font>
      <fill>
        <patternFill>
          <bgColor rgb="FFC6EFCE"/>
        </patternFill>
      </fill>
    </dxf>
    <dxf>
      <font>
        <color theme="0" tint="-4.9989318521683403E-2"/>
      </font>
      <fill>
        <patternFill>
          <bgColor theme="0" tint="-0.499984740745262"/>
        </patternFill>
      </fill>
    </dxf>
    <dxf>
      <font>
        <strike/>
        <color theme="0" tint="-0.24994659260841701"/>
      </font>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color theme="0" tint="-0.24994659260841701"/>
      </font>
    </dxf>
    <dxf>
      <font>
        <strike/>
        <color theme="0"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color theme="0" tint="-0.24994659260841701"/>
      </font>
    </dxf>
    <dxf>
      <font>
        <strike/>
        <color theme="0" tint="-0.24994659260841701"/>
      </font>
    </dxf>
  </dxfs>
  <tableStyles count="0" defaultTableStyle="TableStyleMedium2" defaultPivotStyle="PivotStyleLight16"/>
  <colors>
    <mruColors>
      <color rgb="FF13C045"/>
      <color rgb="FF7F7F7F"/>
      <color rgb="FF004C14"/>
      <color rgb="FF7CFF44"/>
      <color rgb="FFEAEADE"/>
      <color rgb="FF80C7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1'!A1"/><Relationship Id="rId7" Type="http://schemas.openxmlformats.org/officeDocument/2006/relationships/image" Target="../media/image2.png"/><Relationship Id="rId2" Type="http://schemas.openxmlformats.org/officeDocument/2006/relationships/hyperlink" Target="#'2'!A1"/><Relationship Id="rId1" Type="http://schemas.openxmlformats.org/officeDocument/2006/relationships/image" Target="../media/image1.emf"/><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5'!A1"/></Relationships>
</file>

<file path=xl/drawings/_rels/drawing2.xml.rels><?xml version="1.0" encoding="UTF-8" standalone="yes"?>
<Relationships xmlns="http://schemas.openxmlformats.org/package/2006/relationships"><Relationship Id="rId3" Type="http://schemas.openxmlformats.org/officeDocument/2006/relationships/hyperlink" Target="#'1'!A1"/><Relationship Id="rId7" Type="http://schemas.openxmlformats.org/officeDocument/2006/relationships/image" Target="../media/image2.png"/><Relationship Id="rId2" Type="http://schemas.openxmlformats.org/officeDocument/2006/relationships/hyperlink" Target="#'2'!A1"/><Relationship Id="rId1" Type="http://schemas.openxmlformats.org/officeDocument/2006/relationships/image" Target="../media/image1.emf"/><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5'!A1"/></Relationships>
</file>

<file path=xl/drawings/_rels/drawing3.xml.rels><?xml version="1.0" encoding="UTF-8" standalone="yes"?>
<Relationships xmlns="http://schemas.openxmlformats.org/package/2006/relationships"><Relationship Id="rId3" Type="http://schemas.openxmlformats.org/officeDocument/2006/relationships/hyperlink" Target="#'1'!A1"/><Relationship Id="rId7" Type="http://schemas.openxmlformats.org/officeDocument/2006/relationships/image" Target="../media/image2.png"/><Relationship Id="rId2" Type="http://schemas.openxmlformats.org/officeDocument/2006/relationships/hyperlink" Target="#'2'!A1"/><Relationship Id="rId1" Type="http://schemas.openxmlformats.org/officeDocument/2006/relationships/image" Target="../media/image1.emf"/><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5'!A1"/></Relationships>
</file>

<file path=xl/drawings/_rels/drawing4.xml.rels><?xml version="1.0" encoding="UTF-8" standalone="yes"?>
<Relationships xmlns="http://schemas.openxmlformats.org/package/2006/relationships"><Relationship Id="rId3" Type="http://schemas.openxmlformats.org/officeDocument/2006/relationships/hyperlink" Target="#'1'!A1"/><Relationship Id="rId7" Type="http://schemas.openxmlformats.org/officeDocument/2006/relationships/image" Target="../media/image2.png"/><Relationship Id="rId2" Type="http://schemas.openxmlformats.org/officeDocument/2006/relationships/hyperlink" Target="#'2'!A1"/><Relationship Id="rId1" Type="http://schemas.openxmlformats.org/officeDocument/2006/relationships/image" Target="../media/image1.emf"/><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5'!A1"/></Relationships>
</file>

<file path=xl/drawings/_rels/drawing5.xml.rels><?xml version="1.0" encoding="UTF-8" standalone="yes"?>
<Relationships xmlns="http://schemas.openxmlformats.org/package/2006/relationships"><Relationship Id="rId3" Type="http://schemas.openxmlformats.org/officeDocument/2006/relationships/hyperlink" Target="#'1'!A1"/><Relationship Id="rId2" Type="http://schemas.openxmlformats.org/officeDocument/2006/relationships/hyperlink" Target="#'2'!A1"/><Relationship Id="rId1" Type="http://schemas.openxmlformats.org/officeDocument/2006/relationships/image" Target="../media/image1.emf"/><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5'!A1"/></Relationships>
</file>

<file path=xl/drawings/drawing1.xml><?xml version="1.0" encoding="utf-8"?>
<xdr:wsDr xmlns:xdr="http://schemas.openxmlformats.org/drawingml/2006/spreadsheetDrawing" xmlns:a="http://schemas.openxmlformats.org/drawingml/2006/main">
  <xdr:twoCellAnchor>
    <xdr:from>
      <xdr:col>2</xdr:col>
      <xdr:colOff>50800</xdr:colOff>
      <xdr:row>8</xdr:row>
      <xdr:rowOff>0</xdr:rowOff>
    </xdr:from>
    <xdr:to>
      <xdr:col>14</xdr:col>
      <xdr:colOff>703000</xdr:colOff>
      <xdr:row>10</xdr:row>
      <xdr:rowOff>85827</xdr:rowOff>
    </xdr:to>
    <xdr:grpSp>
      <xdr:nvGrpSpPr>
        <xdr:cNvPr id="121" name="Grupo 120"/>
        <xdr:cNvGrpSpPr/>
      </xdr:nvGrpSpPr>
      <xdr:grpSpPr>
        <a:xfrm>
          <a:off x="292100" y="1524000"/>
          <a:ext cx="9720000" cy="396977"/>
          <a:chOff x="291478" y="1472349"/>
          <a:chExt cx="9720000" cy="396977"/>
        </a:xfrm>
      </xdr:grpSpPr>
      <xdr:sp macro="" textlink="">
        <xdr:nvSpPr>
          <xdr:cNvPr id="122" name="Rectángulo redondeado 121"/>
          <xdr:cNvSpPr/>
        </xdr:nvSpPr>
        <xdr:spPr>
          <a:xfrm>
            <a:off x="291478" y="1472349"/>
            <a:ext cx="9720000" cy="396977"/>
          </a:xfrm>
          <a:prstGeom prst="roundRect">
            <a:avLst/>
          </a:prstGeom>
          <a:solidFill>
            <a:srgbClr val="004C1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123" name="Picture 11">
            <a:extLst>
              <a:ext uri="{FF2B5EF4-FFF2-40B4-BE49-F238E27FC236}">
                <a16:creationId xmlns="" xmlns:r="http://schemas.openxmlformats.org/officeDocument/2006/relationships" xmlns:p="http://schemas.openxmlformats.org/presentationml/2006/main" xmlns:a16="http://schemas.microsoft.com/office/drawing/2014/main" xmlns:lc="http://schemas.openxmlformats.org/drawingml/2006/lockedCanvas" id="{66AF6D5C-B3D5-F6BB-3DCC-3A3DC538EE9E}"/>
              </a:ext>
            </a:extLst>
          </xdr:cNvPr>
          <xdr:cNvPicPr>
            <a:picLocks noChangeAspect="1"/>
          </xdr:cNvPicPr>
        </xdr:nvPicPr>
        <xdr:blipFill>
          <a:blip xmlns:r="http://schemas.openxmlformats.org/officeDocument/2006/relationships" r:embed="rId1"/>
          <a:stretch>
            <a:fillRect/>
          </a:stretch>
        </xdr:blipFill>
        <xdr:spPr>
          <a:xfrm>
            <a:off x="479316" y="1513148"/>
            <a:ext cx="304010" cy="308327"/>
          </a:xfrm>
          <a:prstGeom prst="rect">
            <a:avLst/>
          </a:prstGeom>
        </xdr:spPr>
      </xdr:pic>
      <xdr:grpSp>
        <xdr:nvGrpSpPr>
          <xdr:cNvPr id="124" name="Grupo 123"/>
          <xdr:cNvGrpSpPr/>
        </xdr:nvGrpSpPr>
        <xdr:grpSpPr>
          <a:xfrm>
            <a:off x="2275268" y="1527422"/>
            <a:ext cx="1759604" cy="288977"/>
            <a:chOff x="8221625" y="2351189"/>
            <a:chExt cx="1761823" cy="288000"/>
          </a:xfrm>
        </xdr:grpSpPr>
        <xdr:sp macro="" textlink="">
          <xdr:nvSpPr>
            <xdr:cNvPr id="140" name="Rectángulo redondeado 139"/>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41" name="Elipse 140">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sp macro="" textlink="">
          <xdr:nvSpPr>
            <xdr:cNvPr id="142" name="Rectángulo 141">
              <a:hlinkClick xmlns:r="http://schemas.openxmlformats.org/officeDocument/2006/relationships" r:id="rId2"/>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IDENTIFICACIÓN</a:t>
              </a:r>
            </a:p>
          </xdr:txBody>
        </xdr:sp>
      </xdr:grpSp>
      <xdr:grpSp>
        <xdr:nvGrpSpPr>
          <xdr:cNvPr id="125" name="Grupo 124"/>
          <xdr:cNvGrpSpPr/>
        </xdr:nvGrpSpPr>
        <xdr:grpSpPr>
          <a:xfrm>
            <a:off x="1046784" y="1518629"/>
            <a:ext cx="1179620" cy="288977"/>
            <a:chOff x="8221625" y="2351189"/>
            <a:chExt cx="1179629" cy="288000"/>
          </a:xfrm>
        </xdr:grpSpPr>
        <xdr:sp macro="" textlink="">
          <xdr:nvSpPr>
            <xdr:cNvPr id="138" name="Rectángulo redondeado 137"/>
            <xdr:cNvSpPr/>
          </xdr:nvSpPr>
          <xdr:spPr>
            <a:xfrm>
              <a:off x="8221625" y="2351189"/>
              <a:ext cx="1179629"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39" name="Rectángulo 138">
              <a:hlinkClick xmlns:r="http://schemas.openxmlformats.org/officeDocument/2006/relationships" r:id="rId3"/>
            </xdr:cNvPr>
            <xdr:cNvSpPr/>
          </xdr:nvSpPr>
          <xdr:spPr>
            <a:xfrm>
              <a:off x="8274082" y="2381473"/>
              <a:ext cx="985695"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lang="es-CL" sz="900" b="1" i="1" u="sng"/>
                <a:t>INSTRUCCIONES</a:t>
              </a:r>
            </a:p>
          </xdr:txBody>
        </xdr:sp>
      </xdr:grpSp>
      <xdr:grpSp>
        <xdr:nvGrpSpPr>
          <xdr:cNvPr id="126" name="Grupo 125"/>
          <xdr:cNvGrpSpPr/>
        </xdr:nvGrpSpPr>
        <xdr:grpSpPr>
          <a:xfrm>
            <a:off x="7683028" y="1528398"/>
            <a:ext cx="1759604" cy="288977"/>
            <a:chOff x="8221625" y="2351189"/>
            <a:chExt cx="1761823" cy="288000"/>
          </a:xfrm>
        </xdr:grpSpPr>
        <xdr:sp macro="" textlink="">
          <xdr:nvSpPr>
            <xdr:cNvPr id="135" name="Rectángulo redondeado 134">
              <a:hlinkClick xmlns:r="http://schemas.openxmlformats.org/officeDocument/2006/relationships" r:id="rId4"/>
            </xdr:cNvPr>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36" name="Elipse 135">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4</a:t>
              </a:r>
            </a:p>
          </xdr:txBody>
        </xdr:sp>
        <xdr:sp macro="" textlink="">
          <xdr:nvSpPr>
            <xdr:cNvPr id="137" name="Rectángulo 136"/>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TABLAS NR</a:t>
              </a:r>
            </a:p>
          </xdr:txBody>
        </xdr:sp>
      </xdr:grpSp>
      <xdr:grpSp>
        <xdr:nvGrpSpPr>
          <xdr:cNvPr id="127" name="Grupo 126"/>
          <xdr:cNvGrpSpPr/>
        </xdr:nvGrpSpPr>
        <xdr:grpSpPr>
          <a:xfrm>
            <a:off x="4088925" y="1523512"/>
            <a:ext cx="1761070" cy="288977"/>
            <a:chOff x="8221624" y="2351189"/>
            <a:chExt cx="1761823" cy="288000"/>
          </a:xfrm>
        </xdr:grpSpPr>
        <xdr:sp macro="" textlink="">
          <xdr:nvSpPr>
            <xdr:cNvPr id="132" name="Rectángulo redondeado 131">
              <a:hlinkClick xmlns:r="http://schemas.openxmlformats.org/officeDocument/2006/relationships" r:id="rId5"/>
            </xdr:cNvPr>
            <xdr:cNvSpPr/>
          </xdr:nvSpPr>
          <xdr:spPr>
            <a:xfrm>
              <a:off x="8221624"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33" name="Elipse 132">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sp macro="" textlink="">
          <xdr:nvSpPr>
            <xdr:cNvPr id="134" name="Rectángulo 133"/>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EVALUACIÓN</a:t>
              </a:r>
            </a:p>
          </xdr:txBody>
        </xdr:sp>
      </xdr:grpSp>
      <xdr:grpSp>
        <xdr:nvGrpSpPr>
          <xdr:cNvPr id="128" name="Grupo 127"/>
          <xdr:cNvGrpSpPr/>
        </xdr:nvGrpSpPr>
        <xdr:grpSpPr>
          <a:xfrm>
            <a:off x="5884511" y="1524491"/>
            <a:ext cx="1761069" cy="288977"/>
            <a:chOff x="8221625" y="2351189"/>
            <a:chExt cx="1761823" cy="288000"/>
          </a:xfrm>
        </xdr:grpSpPr>
        <xdr:sp macro="" textlink="">
          <xdr:nvSpPr>
            <xdr:cNvPr id="129" name="Rectángulo redondeado 128"/>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30" name="Elipse 129">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3</a:t>
              </a:r>
            </a:p>
          </xdr:txBody>
        </xdr:sp>
        <xdr:sp macro="" textlink="">
          <xdr:nvSpPr>
            <xdr:cNvPr id="131" name="Rectángulo 130">
              <a:hlinkClick xmlns:r="http://schemas.openxmlformats.org/officeDocument/2006/relationships" r:id="rId6"/>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MEDIDAS DE CONTROL</a:t>
              </a:r>
            </a:p>
          </xdr:txBody>
        </xdr:sp>
      </xdr:grpSp>
    </xdr:grpSp>
    <xdr:clientData/>
  </xdr:twoCellAnchor>
  <xdr:twoCellAnchor>
    <xdr:from>
      <xdr:col>2</xdr:col>
      <xdr:colOff>57150</xdr:colOff>
      <xdr:row>7</xdr:row>
      <xdr:rowOff>38100</xdr:rowOff>
    </xdr:from>
    <xdr:to>
      <xdr:col>14</xdr:col>
      <xdr:colOff>709350</xdr:colOff>
      <xdr:row>7</xdr:row>
      <xdr:rowOff>74100</xdr:rowOff>
    </xdr:to>
    <xdr:sp macro="" textlink="">
      <xdr:nvSpPr>
        <xdr:cNvPr id="165" name="Rectángulo 164"/>
        <xdr:cNvSpPr/>
      </xdr:nvSpPr>
      <xdr:spPr>
        <a:xfrm>
          <a:off x="298450" y="1333500"/>
          <a:ext cx="9720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2</xdr:col>
      <xdr:colOff>44450</xdr:colOff>
      <xdr:row>10</xdr:row>
      <xdr:rowOff>120650</xdr:rowOff>
    </xdr:from>
    <xdr:to>
      <xdr:col>14</xdr:col>
      <xdr:colOff>696650</xdr:colOff>
      <xdr:row>10</xdr:row>
      <xdr:rowOff>156650</xdr:rowOff>
    </xdr:to>
    <xdr:sp macro="" textlink="">
      <xdr:nvSpPr>
        <xdr:cNvPr id="166" name="Rectángulo 165"/>
        <xdr:cNvSpPr/>
      </xdr:nvSpPr>
      <xdr:spPr>
        <a:xfrm>
          <a:off x="285750" y="1822450"/>
          <a:ext cx="9720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0</xdr:col>
      <xdr:colOff>0</xdr:colOff>
      <xdr:row>0</xdr:row>
      <xdr:rowOff>0</xdr:rowOff>
    </xdr:from>
    <xdr:to>
      <xdr:col>15</xdr:col>
      <xdr:colOff>12700</xdr:colOff>
      <xdr:row>5</xdr:row>
      <xdr:rowOff>123024</xdr:rowOff>
    </xdr:to>
    <xdr:grpSp>
      <xdr:nvGrpSpPr>
        <xdr:cNvPr id="36" name="Grupo 35">
          <a:extLst>
            <a:ext uri="{FF2B5EF4-FFF2-40B4-BE49-F238E27FC236}">
              <a16:creationId xmlns="" xmlns:a16="http://schemas.microsoft.com/office/drawing/2014/main" id="{00000000-0008-0000-0000-000006000000}"/>
            </a:ext>
          </a:extLst>
        </xdr:cNvPr>
        <xdr:cNvGrpSpPr/>
      </xdr:nvGrpSpPr>
      <xdr:grpSpPr>
        <a:xfrm>
          <a:off x="0" y="0"/>
          <a:ext cx="10077450" cy="1043774"/>
          <a:chOff x="-247393" y="6350"/>
          <a:chExt cx="8905210" cy="1044000"/>
        </a:xfrm>
      </xdr:grpSpPr>
      <xdr:sp macro="" textlink="">
        <xdr:nvSpPr>
          <xdr:cNvPr id="37" name="Rectángulo 36">
            <a:extLst>
              <a:ext uri="{FF2B5EF4-FFF2-40B4-BE49-F238E27FC236}">
                <a16:creationId xmlns="" xmlns:a16="http://schemas.microsoft.com/office/drawing/2014/main" id="{00000000-0008-0000-0000-000007000000}"/>
              </a:ext>
            </a:extLst>
          </xdr:cNvPr>
          <xdr:cNvSpPr/>
        </xdr:nvSpPr>
        <xdr:spPr>
          <a:xfrm>
            <a:off x="-247392" y="6350"/>
            <a:ext cx="8905209"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38" name="Rectángulo 37">
            <a:extLst>
              <a:ext uri="{FF2B5EF4-FFF2-40B4-BE49-F238E27FC236}">
                <a16:creationId xmlns="" xmlns:a16="http://schemas.microsoft.com/office/drawing/2014/main" id="{00000000-0008-0000-0000-000008000000}"/>
              </a:ext>
            </a:extLst>
          </xdr:cNvPr>
          <xdr:cNvSpPr/>
        </xdr:nvSpPr>
        <xdr:spPr>
          <a:xfrm>
            <a:off x="-247393" y="298450"/>
            <a:ext cx="8905210"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39" name="CuadroTexto 38">
            <a:extLst>
              <a:ext uri="{FF2B5EF4-FFF2-40B4-BE49-F238E27FC236}">
                <a16:creationId xmlns="" xmlns:a16="http://schemas.microsoft.com/office/drawing/2014/main" id="{00000000-0008-0000-0000-000009000000}"/>
              </a:ext>
            </a:extLst>
          </xdr:cNvPr>
          <xdr:cNvSpPr txBox="1"/>
        </xdr:nvSpPr>
        <xdr:spPr>
          <a:xfrm>
            <a:off x="912921" y="294397"/>
            <a:ext cx="6768000"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INSTRUCCIONES DEL DIAGNÓSTICO</a:t>
            </a:r>
          </a:p>
        </xdr:txBody>
      </xdr:sp>
      <xdr:sp macro="" textlink="">
        <xdr:nvSpPr>
          <xdr:cNvPr id="40" name="Rectángulo 39">
            <a:extLst>
              <a:ext uri="{FF2B5EF4-FFF2-40B4-BE49-F238E27FC236}">
                <a16:creationId xmlns="" xmlns:a16="http://schemas.microsoft.com/office/drawing/2014/main" id="{00000000-0008-0000-0000-00000A000000}"/>
              </a:ext>
            </a:extLst>
          </xdr:cNvPr>
          <xdr:cNvSpPr/>
        </xdr:nvSpPr>
        <xdr:spPr>
          <a:xfrm>
            <a:off x="-107288" y="127000"/>
            <a:ext cx="892383"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41" name="CuadroTexto 40">
            <a:extLst>
              <a:ext uri="{FF2B5EF4-FFF2-40B4-BE49-F238E27FC236}">
                <a16:creationId xmlns="" xmlns:a16="http://schemas.microsoft.com/office/drawing/2014/main" id="{00000000-0008-0000-0000-00000B000000}"/>
              </a:ext>
            </a:extLst>
          </xdr:cNvPr>
          <xdr:cNvSpPr txBox="1"/>
        </xdr:nvSpPr>
        <xdr:spPr>
          <a:xfrm>
            <a:off x="916546" y="14997"/>
            <a:ext cx="6732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DESASTRES</a:t>
            </a:r>
          </a:p>
        </xdr:txBody>
      </xdr:sp>
      <xdr:grpSp>
        <xdr:nvGrpSpPr>
          <xdr:cNvPr id="42" name="Grupo 41">
            <a:extLst>
              <a:ext uri="{FF2B5EF4-FFF2-40B4-BE49-F238E27FC236}">
                <a16:creationId xmlns="" xmlns:a16="http://schemas.microsoft.com/office/drawing/2014/main" id="{00000000-0008-0000-0000-00000C000000}"/>
              </a:ext>
            </a:extLst>
          </xdr:cNvPr>
          <xdr:cNvGrpSpPr/>
        </xdr:nvGrpSpPr>
        <xdr:grpSpPr>
          <a:xfrm>
            <a:off x="970997" y="694700"/>
            <a:ext cx="5846889" cy="236112"/>
            <a:chOff x="4787347" y="1229259"/>
            <a:chExt cx="5846889" cy="270713"/>
          </a:xfrm>
          <a:solidFill>
            <a:schemeClr val="bg1"/>
          </a:solidFill>
        </xdr:grpSpPr>
        <xdr:sp macro="" textlink="">
          <xdr:nvSpPr>
            <xdr:cNvPr id="43" name="CuadroTexto 42">
              <a:extLst>
                <a:ext uri="{FF2B5EF4-FFF2-40B4-BE49-F238E27FC236}">
                  <a16:creationId xmlns="" xmlns:a16="http://schemas.microsoft.com/office/drawing/2014/main" id="{00000000-0008-0000-0000-00000D000000}"/>
                </a:ext>
              </a:extLst>
            </xdr:cNvPr>
            <xdr:cNvSpPr txBox="1"/>
          </xdr:nvSpPr>
          <xdr:spPr>
            <a:xfrm>
              <a:off x="4787347" y="1229259"/>
              <a:ext cx="684000" cy="27071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xdr:txBody>
        </xdr:sp>
        <xdr:sp macro="" textlink="">
          <xdr:nvSpPr>
            <xdr:cNvPr id="44" name="CuadroTexto 43">
              <a:extLst>
                <a:ext uri="{FF2B5EF4-FFF2-40B4-BE49-F238E27FC236}">
                  <a16:creationId xmlns="" xmlns:a16="http://schemas.microsoft.com/office/drawing/2014/main" id="{00000000-0008-0000-0000-00000E000000}"/>
                </a:ext>
              </a:extLst>
            </xdr:cNvPr>
            <xdr:cNvSpPr txBox="1"/>
          </xdr:nvSpPr>
          <xdr:spPr>
            <a:xfrm>
              <a:off x="5497650" y="1229261"/>
              <a:ext cx="1655578" cy="25889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[GRD_ XX_REG_06</a:t>
              </a:r>
              <a:r>
                <a:rPr lang="es-CL" sz="900" baseline="0">
                  <a:solidFill>
                    <a:schemeClr val="tx1">
                      <a:lumMod val="50000"/>
                      <a:lumOff val="50000"/>
                    </a:schemeClr>
                  </a:solidFill>
                  <a:latin typeface="ACHS Nueva Sans Medium" pitchFamily="2" charset="77"/>
                  <a:ea typeface="+mn-ea"/>
                  <a:cs typeface="+mn-cs"/>
                </a:rPr>
                <a:t> Diagnóstico</a:t>
              </a:r>
              <a:r>
                <a:rPr lang="es-CL" sz="900">
                  <a:solidFill>
                    <a:schemeClr val="tx1">
                      <a:lumMod val="50000"/>
                      <a:lumOff val="50000"/>
                    </a:schemeClr>
                  </a:solidFill>
                  <a:latin typeface="ACHS Nueva Sans Medium" pitchFamily="2" charset="77"/>
                  <a:ea typeface="+mn-ea"/>
                  <a:cs typeface="+mn-cs"/>
                </a:rPr>
                <a:t>]</a:t>
              </a:r>
            </a:p>
          </xdr:txBody>
        </xdr:sp>
        <xdr:grpSp>
          <xdr:nvGrpSpPr>
            <xdr:cNvPr id="45" name="Grupo 44">
              <a:extLst>
                <a:ext uri="{FF2B5EF4-FFF2-40B4-BE49-F238E27FC236}">
                  <a16:creationId xmlns="" xmlns:a16="http://schemas.microsoft.com/office/drawing/2014/main" id="{00000000-0008-0000-0000-00000F000000}"/>
                </a:ext>
              </a:extLst>
            </xdr:cNvPr>
            <xdr:cNvGrpSpPr/>
          </xdr:nvGrpSpPr>
          <xdr:grpSpPr>
            <a:xfrm>
              <a:off x="7177542" y="1239879"/>
              <a:ext cx="1281692" cy="241305"/>
              <a:chOff x="7177542" y="1239879"/>
              <a:chExt cx="1281692" cy="241305"/>
            </a:xfrm>
            <a:grpFill/>
          </xdr:grpSpPr>
          <xdr:sp macro="" textlink="">
            <xdr:nvSpPr>
              <xdr:cNvPr id="52" name="CuadroTexto 51">
                <a:extLst>
                  <a:ext uri="{FF2B5EF4-FFF2-40B4-BE49-F238E27FC236}">
                    <a16:creationId xmlns="" xmlns:a16="http://schemas.microsoft.com/office/drawing/2014/main" id="{00000000-0008-0000-0000-000016000000}"/>
                  </a:ext>
                </a:extLst>
              </xdr:cNvPr>
              <xdr:cNvSpPr txBox="1"/>
            </xdr:nvSpPr>
            <xdr:spPr>
              <a:xfrm>
                <a:off x="7177542" y="1239879"/>
                <a:ext cx="46285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xdr:nvSpPr>
              <xdr:cNvPr id="53" name="CuadroTexto 52">
                <a:extLst>
                  <a:ext uri="{FF2B5EF4-FFF2-40B4-BE49-F238E27FC236}">
                    <a16:creationId xmlns="" xmlns:a16="http://schemas.microsoft.com/office/drawing/2014/main" id="{00000000-0008-0000-0000-000017000000}"/>
                  </a:ext>
                </a:extLst>
              </xdr:cNvPr>
              <xdr:cNvSpPr txBox="1"/>
            </xdr:nvSpPr>
            <xdr:spPr>
              <a:xfrm>
                <a:off x="7658065" y="1239879"/>
                <a:ext cx="801169"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46" name="Grupo 45">
              <a:extLst>
                <a:ext uri="{FF2B5EF4-FFF2-40B4-BE49-F238E27FC236}">
                  <a16:creationId xmlns="" xmlns:a16="http://schemas.microsoft.com/office/drawing/2014/main" id="{00000000-0008-0000-0000-000010000000}"/>
                </a:ext>
              </a:extLst>
            </xdr:cNvPr>
            <xdr:cNvGrpSpPr/>
          </xdr:nvGrpSpPr>
          <xdr:grpSpPr>
            <a:xfrm>
              <a:off x="8504753" y="1239879"/>
              <a:ext cx="1037705" cy="241305"/>
              <a:chOff x="6866453" y="1246229"/>
              <a:chExt cx="1037705" cy="241305"/>
            </a:xfrm>
            <a:grpFill/>
          </xdr:grpSpPr>
          <xdr:sp macro="" textlink="">
            <xdr:nvSpPr>
              <xdr:cNvPr id="50" name="CuadroTexto 49">
                <a:extLst>
                  <a:ext uri="{FF2B5EF4-FFF2-40B4-BE49-F238E27FC236}">
                    <a16:creationId xmlns="" xmlns:a16="http://schemas.microsoft.com/office/drawing/2014/main" id="{00000000-0008-0000-0000-000014000000}"/>
                  </a:ext>
                </a:extLst>
              </xdr:cNvPr>
              <xdr:cNvSpPr txBox="1"/>
            </xdr:nvSpPr>
            <xdr:spPr>
              <a:xfrm>
                <a:off x="6866453" y="1246230"/>
                <a:ext cx="621019" cy="23858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xdr:nvSpPr>
              <xdr:cNvPr id="51" name="CuadroTexto 50">
                <a:extLst>
                  <a:ext uri="{FF2B5EF4-FFF2-40B4-BE49-F238E27FC236}">
                    <a16:creationId xmlns="" xmlns:a16="http://schemas.microsoft.com/office/drawing/2014/main" id="{00000000-0008-0000-0000-000015000000}"/>
                  </a:ext>
                </a:extLst>
              </xdr:cNvPr>
              <xdr:cNvSpPr txBox="1"/>
            </xdr:nvSpPr>
            <xdr:spPr>
              <a:xfrm>
                <a:off x="7508158" y="1246229"/>
                <a:ext cx="39600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47" name="Grupo 46">
              <a:extLst>
                <a:ext uri="{FF2B5EF4-FFF2-40B4-BE49-F238E27FC236}">
                  <a16:creationId xmlns="" xmlns:a16="http://schemas.microsoft.com/office/drawing/2014/main" id="{00000000-0008-0000-0000-000011000000}"/>
                </a:ext>
              </a:extLst>
            </xdr:cNvPr>
            <xdr:cNvGrpSpPr/>
          </xdr:nvGrpSpPr>
          <xdr:grpSpPr>
            <a:xfrm>
              <a:off x="9654042" y="1239879"/>
              <a:ext cx="980194" cy="241306"/>
              <a:chOff x="5913892" y="1246229"/>
              <a:chExt cx="980194" cy="241306"/>
            </a:xfrm>
            <a:grpFill/>
          </xdr:grpSpPr>
          <xdr:sp macro="" textlink="">
            <xdr:nvSpPr>
              <xdr:cNvPr id="48" name="CuadroTexto 47">
                <a:extLst>
                  <a:ext uri="{FF2B5EF4-FFF2-40B4-BE49-F238E27FC236}">
                    <a16:creationId xmlns="" xmlns:a16="http://schemas.microsoft.com/office/drawing/2014/main" id="{00000000-0008-0000-0000-000012000000}"/>
                  </a:ext>
                </a:extLst>
              </xdr:cNvPr>
              <xdr:cNvSpPr txBox="1"/>
            </xdr:nvSpPr>
            <xdr:spPr>
              <a:xfrm>
                <a:off x="5913892" y="1246229"/>
                <a:ext cx="576000"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xdr:nvSpPr>
              <xdr:cNvPr id="49" name="CuadroTexto 48">
                <a:extLst>
                  <a:ext uri="{FF2B5EF4-FFF2-40B4-BE49-F238E27FC236}">
                    <a16:creationId xmlns="" xmlns:a16="http://schemas.microsoft.com/office/drawing/2014/main" id="{00000000-0008-0000-0000-000013000000}"/>
                  </a:ext>
                </a:extLst>
              </xdr:cNvPr>
              <xdr:cNvSpPr txBox="1"/>
            </xdr:nvSpPr>
            <xdr:spPr>
              <a:xfrm>
                <a:off x="6498086" y="1246229"/>
                <a:ext cx="396000" cy="241306"/>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12</xdr:col>
      <xdr:colOff>506542</xdr:colOff>
      <xdr:row>1</xdr:row>
      <xdr:rowOff>165322</xdr:rowOff>
    </xdr:from>
    <xdr:to>
      <xdr:col>14</xdr:col>
      <xdr:colOff>319048</xdr:colOff>
      <xdr:row>5</xdr:row>
      <xdr:rowOff>6339</xdr:rowOff>
    </xdr:to>
    <xdr:pic>
      <xdr:nvPicPr>
        <xdr:cNvPr id="54" name="Imagen 53">
          <a:extLst>
            <a:ext uri="{FF2B5EF4-FFF2-40B4-BE49-F238E27FC236}">
              <a16:creationId xmlns="" xmlns:a16="http://schemas.microsoft.com/office/drawing/2014/main" id="{8EB6A2AD-951C-7542-B622-4A0C12DE597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304342" y="349472"/>
          <a:ext cx="1323806" cy="577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6348</xdr:rowOff>
    </xdr:from>
    <xdr:to>
      <xdr:col>2</xdr:col>
      <xdr:colOff>1238250</xdr:colOff>
      <xdr:row>12</xdr:row>
      <xdr:rowOff>74198</xdr:rowOff>
    </xdr:to>
    <xdr:sp macro="" textlink="">
      <xdr:nvSpPr>
        <xdr:cNvPr id="29" name="CuadroTexto 28">
          <a:extLst>
            <a:ext uri="{FF2B5EF4-FFF2-40B4-BE49-F238E27FC236}">
              <a16:creationId xmlns="" xmlns:a16="http://schemas.microsoft.com/office/drawing/2014/main" id="{1A08BE0B-834B-4454-858B-4BAC4F9EF9CC}"/>
            </a:ext>
          </a:extLst>
        </xdr:cNvPr>
        <xdr:cNvSpPr txBox="1"/>
      </xdr:nvSpPr>
      <xdr:spPr>
        <a:xfrm>
          <a:off x="177800" y="2044698"/>
          <a:ext cx="1860550"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Nombre centro</a:t>
          </a:r>
          <a:r>
            <a:rPr lang="es-CL" sz="1100" baseline="0">
              <a:solidFill>
                <a:schemeClr val="bg1"/>
              </a:solidFill>
              <a:latin typeface="+mn-lt"/>
              <a:ea typeface="+mn-ea"/>
              <a:cs typeface="+mn-cs"/>
            </a:rPr>
            <a:t> de trabajo</a:t>
          </a:r>
          <a:endParaRPr lang="es-CL" sz="1100">
            <a:solidFill>
              <a:schemeClr val="bg1"/>
            </a:solidFill>
            <a:latin typeface="+mn-lt"/>
            <a:ea typeface="+mn-ea"/>
            <a:cs typeface="+mn-cs"/>
          </a:endParaRPr>
        </a:p>
      </xdr:txBody>
    </xdr:sp>
    <xdr:clientData fLocksWithSheet="0"/>
  </xdr:twoCellAnchor>
  <xdr:twoCellAnchor>
    <xdr:from>
      <xdr:col>2</xdr:col>
      <xdr:colOff>1267326</xdr:colOff>
      <xdr:row>11</xdr:row>
      <xdr:rowOff>9525</xdr:rowOff>
    </xdr:from>
    <xdr:to>
      <xdr:col>4</xdr:col>
      <xdr:colOff>61612</xdr:colOff>
      <xdr:row>12</xdr:row>
      <xdr:rowOff>77375</xdr:rowOff>
    </xdr:to>
    <xdr:sp macro="" textlink="" fLocksText="0">
      <xdr:nvSpPr>
        <xdr:cNvPr id="30" name="CuadroTexto 29">
          <a:extLst>
            <a:ext uri="{FF2B5EF4-FFF2-40B4-BE49-F238E27FC236}">
              <a16:creationId xmlns="" xmlns:a16="http://schemas.microsoft.com/office/drawing/2014/main" id="{3441E94E-6EB0-4A2D-A65F-9C4C3D2CEE4B}"/>
            </a:ext>
          </a:extLst>
        </xdr:cNvPr>
        <xdr:cNvSpPr txBox="1"/>
      </xdr:nvSpPr>
      <xdr:spPr>
        <a:xfrm>
          <a:off x="2067426" y="2047875"/>
          <a:ext cx="5614186"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mn-lt"/>
              <a:ea typeface="+mn-ea"/>
              <a:cs typeface="+mn-cs"/>
            </a:rPr>
            <a:t>[Indique nombre del centro de trabajo]</a:t>
          </a:r>
        </a:p>
      </xdr:txBody>
    </xdr:sp>
    <xdr:clientData fLocksWithSheet="0"/>
  </xdr:twoCellAnchor>
  <xdr:twoCellAnchor>
    <xdr:from>
      <xdr:col>4</xdr:col>
      <xdr:colOff>138343</xdr:colOff>
      <xdr:row>11</xdr:row>
      <xdr:rowOff>19050</xdr:rowOff>
    </xdr:from>
    <xdr:to>
      <xdr:col>4</xdr:col>
      <xdr:colOff>1813677</xdr:colOff>
      <xdr:row>12</xdr:row>
      <xdr:rowOff>86900</xdr:rowOff>
    </xdr:to>
    <xdr:sp macro="" textlink="">
      <xdr:nvSpPr>
        <xdr:cNvPr id="33" name="CuadroTexto 32">
          <a:extLst>
            <a:ext uri="{FF2B5EF4-FFF2-40B4-BE49-F238E27FC236}">
              <a16:creationId xmlns="" xmlns:a16="http://schemas.microsoft.com/office/drawing/2014/main" id="{84632856-9C23-4450-9D7B-F2B664A677CA}"/>
            </a:ext>
          </a:extLst>
        </xdr:cNvPr>
        <xdr:cNvSpPr txBox="1"/>
      </xdr:nvSpPr>
      <xdr:spPr>
        <a:xfrm>
          <a:off x="7758343" y="2057400"/>
          <a:ext cx="1675334"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Dirección </a:t>
          </a:r>
        </a:p>
      </xdr:txBody>
    </xdr:sp>
    <xdr:clientData fLocksWithSheet="0"/>
  </xdr:twoCellAnchor>
  <xdr:twoCellAnchor>
    <xdr:from>
      <xdr:col>4</xdr:col>
      <xdr:colOff>1851584</xdr:colOff>
      <xdr:row>11</xdr:row>
      <xdr:rowOff>15875</xdr:rowOff>
    </xdr:from>
    <xdr:to>
      <xdr:col>6</xdr:col>
      <xdr:colOff>1302584</xdr:colOff>
      <xdr:row>12</xdr:row>
      <xdr:rowOff>83725</xdr:rowOff>
    </xdr:to>
    <xdr:sp macro="" textlink="" fLocksText="0">
      <xdr:nvSpPr>
        <xdr:cNvPr id="34" name="CuadroTexto 33">
          <a:extLst>
            <a:ext uri="{FF2B5EF4-FFF2-40B4-BE49-F238E27FC236}">
              <a16:creationId xmlns="" xmlns:a16="http://schemas.microsoft.com/office/drawing/2014/main" id="{E000BB90-5A97-4AEA-AEE4-3A4708D11587}"/>
            </a:ext>
          </a:extLst>
        </xdr:cNvPr>
        <xdr:cNvSpPr txBox="1"/>
      </xdr:nvSpPr>
      <xdr:spPr>
        <a:xfrm>
          <a:off x="9471584" y="2054225"/>
          <a:ext cx="2880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[calle, pasaje, avenida, otro + N°]</a:t>
          </a:r>
        </a:p>
      </xdr:txBody>
    </xdr:sp>
    <xdr:clientData fLocksWithSheet="0"/>
  </xdr:twoCellAnchor>
  <xdr:twoCellAnchor>
    <xdr:from>
      <xdr:col>1</xdr:col>
      <xdr:colOff>0</xdr:colOff>
      <xdr:row>12</xdr:row>
      <xdr:rowOff>101600</xdr:rowOff>
    </xdr:from>
    <xdr:to>
      <xdr:col>2</xdr:col>
      <xdr:colOff>1238250</xdr:colOff>
      <xdr:row>13</xdr:row>
      <xdr:rowOff>169450</xdr:rowOff>
    </xdr:to>
    <xdr:sp macro="" textlink="">
      <xdr:nvSpPr>
        <xdr:cNvPr id="35" name="CuadroTexto 34">
          <a:extLst>
            <a:ext uri="{FF2B5EF4-FFF2-40B4-BE49-F238E27FC236}">
              <a16:creationId xmlns="" xmlns:a16="http://schemas.microsoft.com/office/drawing/2014/main" id="{ABB6E063-C766-4B0E-A396-848CDDF5ADEB}"/>
            </a:ext>
          </a:extLst>
        </xdr:cNvPr>
        <xdr:cNvSpPr txBox="1"/>
      </xdr:nvSpPr>
      <xdr:spPr>
        <a:xfrm>
          <a:off x="177800" y="2324100"/>
          <a:ext cx="1860550"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Comuna y Región</a:t>
          </a:r>
        </a:p>
      </xdr:txBody>
    </xdr:sp>
    <xdr:clientData fLocksWithSheet="0"/>
  </xdr:twoCellAnchor>
  <xdr:twoCellAnchor>
    <xdr:from>
      <xdr:col>2</xdr:col>
      <xdr:colOff>1267326</xdr:colOff>
      <xdr:row>12</xdr:row>
      <xdr:rowOff>114300</xdr:rowOff>
    </xdr:from>
    <xdr:to>
      <xdr:col>4</xdr:col>
      <xdr:colOff>61612</xdr:colOff>
      <xdr:row>13</xdr:row>
      <xdr:rowOff>182150</xdr:rowOff>
    </xdr:to>
    <xdr:sp macro="" textlink="" fLocksText="0">
      <xdr:nvSpPr>
        <xdr:cNvPr id="36" name="CuadroTexto 35">
          <a:extLst>
            <a:ext uri="{FF2B5EF4-FFF2-40B4-BE49-F238E27FC236}">
              <a16:creationId xmlns="" xmlns:a16="http://schemas.microsoft.com/office/drawing/2014/main" id="{2C82C868-5B86-479D-B7BF-E21D21C0D0B8}"/>
            </a:ext>
          </a:extLst>
        </xdr:cNvPr>
        <xdr:cNvSpPr txBox="1"/>
      </xdr:nvSpPr>
      <xdr:spPr>
        <a:xfrm>
          <a:off x="2067426" y="2336800"/>
          <a:ext cx="5614186"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[Indique comuna y región del centro de trabajo]</a:t>
          </a:r>
        </a:p>
      </xdr:txBody>
    </xdr:sp>
    <xdr:clientData fLocksWithSheet="0"/>
  </xdr:twoCellAnchor>
  <xdr:twoCellAnchor>
    <xdr:from>
      <xdr:col>4</xdr:col>
      <xdr:colOff>147868</xdr:colOff>
      <xdr:row>12</xdr:row>
      <xdr:rowOff>104775</xdr:rowOff>
    </xdr:from>
    <xdr:to>
      <xdr:col>4</xdr:col>
      <xdr:colOff>1816852</xdr:colOff>
      <xdr:row>13</xdr:row>
      <xdr:rowOff>172625</xdr:rowOff>
    </xdr:to>
    <xdr:sp macro="" textlink="">
      <xdr:nvSpPr>
        <xdr:cNvPr id="37" name="CuadroTexto 36">
          <a:extLst>
            <a:ext uri="{FF2B5EF4-FFF2-40B4-BE49-F238E27FC236}">
              <a16:creationId xmlns="" xmlns:a16="http://schemas.microsoft.com/office/drawing/2014/main" id="{214F910C-AE1A-4CD7-9172-D899EF81FACF}"/>
            </a:ext>
          </a:extLst>
        </xdr:cNvPr>
        <xdr:cNvSpPr txBox="1"/>
      </xdr:nvSpPr>
      <xdr:spPr>
        <a:xfrm>
          <a:off x="7767868" y="2327275"/>
          <a:ext cx="1668984"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Teléfono de contacto establecimiento</a:t>
          </a:r>
        </a:p>
      </xdr:txBody>
    </xdr:sp>
    <xdr:clientData fLocksWithSheet="0"/>
  </xdr:twoCellAnchor>
  <xdr:twoCellAnchor>
    <xdr:from>
      <xdr:col>4</xdr:col>
      <xdr:colOff>1854759</xdr:colOff>
      <xdr:row>12</xdr:row>
      <xdr:rowOff>114300</xdr:rowOff>
    </xdr:from>
    <xdr:to>
      <xdr:col>6</xdr:col>
      <xdr:colOff>1305759</xdr:colOff>
      <xdr:row>13</xdr:row>
      <xdr:rowOff>182150</xdr:rowOff>
    </xdr:to>
    <xdr:sp macro="" textlink="" fLocksText="0">
      <xdr:nvSpPr>
        <xdr:cNvPr id="38" name="CuadroTexto 37">
          <a:extLst>
            <a:ext uri="{FF2B5EF4-FFF2-40B4-BE49-F238E27FC236}">
              <a16:creationId xmlns="" xmlns:a16="http://schemas.microsoft.com/office/drawing/2014/main" id="{FEC1A3F8-5D6B-4302-868B-5873AE38EE94}"/>
            </a:ext>
          </a:extLst>
        </xdr:cNvPr>
        <xdr:cNvSpPr txBox="1"/>
      </xdr:nvSpPr>
      <xdr:spPr>
        <a:xfrm>
          <a:off x="9474759" y="2336800"/>
          <a:ext cx="2880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[Indique el n° de contacto]</a:t>
          </a:r>
        </a:p>
      </xdr:txBody>
    </xdr:sp>
    <xdr:clientData fLocksWithSheet="0"/>
  </xdr:twoCellAnchor>
  <xdr:twoCellAnchor>
    <xdr:from>
      <xdr:col>1</xdr:col>
      <xdr:colOff>0</xdr:colOff>
      <xdr:row>14</xdr:row>
      <xdr:rowOff>0</xdr:rowOff>
    </xdr:from>
    <xdr:to>
      <xdr:col>2</xdr:col>
      <xdr:colOff>1251449</xdr:colOff>
      <xdr:row>14</xdr:row>
      <xdr:rowOff>252000</xdr:rowOff>
    </xdr:to>
    <xdr:sp macro="" textlink="">
      <xdr:nvSpPr>
        <xdr:cNvPr id="39" name="CuadroTexto 38">
          <a:extLst>
            <a:ext uri="{FF2B5EF4-FFF2-40B4-BE49-F238E27FC236}">
              <a16:creationId xmlns="" xmlns:a16="http://schemas.microsoft.com/office/drawing/2014/main" id="{81D4D235-6368-4E5F-B2C2-7476A4F9D1BE}"/>
            </a:ext>
          </a:extLst>
        </xdr:cNvPr>
        <xdr:cNvSpPr txBox="1"/>
      </xdr:nvSpPr>
      <xdr:spPr>
        <a:xfrm>
          <a:off x="177800" y="2616200"/>
          <a:ext cx="1873749"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Fecha</a:t>
          </a:r>
        </a:p>
      </xdr:txBody>
    </xdr:sp>
    <xdr:clientData fLocksWithSheet="0"/>
  </xdr:twoCellAnchor>
  <xdr:twoCellAnchor>
    <xdr:from>
      <xdr:col>2</xdr:col>
      <xdr:colOff>1276851</xdr:colOff>
      <xdr:row>14</xdr:row>
      <xdr:rowOff>1</xdr:rowOff>
    </xdr:from>
    <xdr:to>
      <xdr:col>3</xdr:col>
      <xdr:colOff>966611</xdr:colOff>
      <xdr:row>14</xdr:row>
      <xdr:rowOff>252001</xdr:rowOff>
    </xdr:to>
    <xdr:sp macro="" textlink="" fLocksText="0">
      <xdr:nvSpPr>
        <xdr:cNvPr id="40" name="CuadroTexto 39">
          <a:extLst>
            <a:ext uri="{FF2B5EF4-FFF2-40B4-BE49-F238E27FC236}">
              <a16:creationId xmlns="" xmlns:a16="http://schemas.microsoft.com/office/drawing/2014/main" id="{FB6343A2-8B8E-407E-AED0-10C537039AA5}"/>
            </a:ext>
          </a:extLst>
        </xdr:cNvPr>
        <xdr:cNvSpPr txBox="1"/>
      </xdr:nvSpPr>
      <xdr:spPr>
        <a:xfrm>
          <a:off x="2076951" y="2616201"/>
          <a:ext cx="162016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[de/mm/aaaa]</a:t>
          </a:r>
        </a:p>
      </xdr:txBody>
    </xdr:sp>
    <xdr:clientData fLocksWithSheet="0"/>
  </xdr:twoCellAnchor>
  <xdr:twoCellAnchor>
    <xdr:from>
      <xdr:col>3</xdr:col>
      <xdr:colOff>1025165</xdr:colOff>
      <xdr:row>14</xdr:row>
      <xdr:rowOff>0</xdr:rowOff>
    </xdr:from>
    <xdr:to>
      <xdr:col>3</xdr:col>
      <xdr:colOff>3005165</xdr:colOff>
      <xdr:row>14</xdr:row>
      <xdr:rowOff>252000</xdr:rowOff>
    </xdr:to>
    <xdr:sp macro="" textlink="">
      <xdr:nvSpPr>
        <xdr:cNvPr id="41" name="CuadroTexto 40">
          <a:extLst>
            <a:ext uri="{FF2B5EF4-FFF2-40B4-BE49-F238E27FC236}">
              <a16:creationId xmlns="" xmlns:a16="http://schemas.microsoft.com/office/drawing/2014/main" id="{214F910C-AE1A-4CD7-9172-D899EF81FACF}"/>
            </a:ext>
          </a:extLst>
        </xdr:cNvPr>
        <xdr:cNvSpPr txBox="1"/>
      </xdr:nvSpPr>
      <xdr:spPr>
        <a:xfrm>
          <a:off x="3755665" y="2616200"/>
          <a:ext cx="1980000" cy="252000"/>
        </a:xfrm>
        <a:prstGeom prst="rect">
          <a:avLst/>
        </a:prstGeom>
        <a:solidFill>
          <a:srgbClr val="13C045"/>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100">
              <a:solidFill>
                <a:schemeClr val="bg1"/>
              </a:solidFill>
              <a:latin typeface="+mn-lt"/>
              <a:ea typeface="+mn-ea"/>
              <a:cs typeface="+mn-cs"/>
            </a:rPr>
            <a:t>Nombre responsable del CG</a:t>
          </a:r>
        </a:p>
      </xdr:txBody>
    </xdr:sp>
    <xdr:clientData fLocksWithSheet="0"/>
  </xdr:twoCellAnchor>
  <xdr:twoCellAnchor>
    <xdr:from>
      <xdr:col>3</xdr:col>
      <xdr:colOff>3029806</xdr:colOff>
      <xdr:row>14</xdr:row>
      <xdr:rowOff>9525</xdr:rowOff>
    </xdr:from>
    <xdr:to>
      <xdr:col>6</xdr:col>
      <xdr:colOff>1299306</xdr:colOff>
      <xdr:row>15</xdr:row>
      <xdr:rowOff>7525</xdr:rowOff>
    </xdr:to>
    <xdr:sp macro="" textlink="" fLocksText="0">
      <xdr:nvSpPr>
        <xdr:cNvPr id="42" name="CuadroTexto 41">
          <a:extLst>
            <a:ext uri="{FF2B5EF4-FFF2-40B4-BE49-F238E27FC236}">
              <a16:creationId xmlns="" xmlns:a16="http://schemas.microsoft.com/office/drawing/2014/main" id="{FEC1A3F8-5D6B-4302-868B-5873AE38EE94}"/>
            </a:ext>
          </a:extLst>
        </xdr:cNvPr>
        <xdr:cNvSpPr txBox="1"/>
      </xdr:nvSpPr>
      <xdr:spPr>
        <a:xfrm>
          <a:off x="5760306" y="2625725"/>
          <a:ext cx="6588000" cy="25200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L" sz="1000">
              <a:solidFill>
                <a:schemeClr val="tx1">
                  <a:lumMod val="50000"/>
                  <a:lumOff val="50000"/>
                </a:schemeClr>
              </a:solidFill>
              <a:latin typeface="+mn-lt"/>
              <a:ea typeface="+mn-ea"/>
              <a:cs typeface="+mn-cs"/>
            </a:rPr>
            <a:t>[Indique nombre del responsable del Comité de Gestión]</a:t>
          </a:r>
        </a:p>
      </xdr:txBody>
    </xdr:sp>
    <xdr:clientData fLocksWithSheet="0"/>
  </xdr:twoCellAnchor>
  <xdr:twoCellAnchor>
    <xdr:from>
      <xdr:col>1</xdr:col>
      <xdr:colOff>6350</xdr:colOff>
      <xdr:row>8</xdr:row>
      <xdr:rowOff>57150</xdr:rowOff>
    </xdr:from>
    <xdr:to>
      <xdr:col>7</xdr:col>
      <xdr:colOff>18400</xdr:colOff>
      <xdr:row>10</xdr:row>
      <xdr:rowOff>66777</xdr:rowOff>
    </xdr:to>
    <xdr:grpSp>
      <xdr:nvGrpSpPr>
        <xdr:cNvPr id="127" name="Grupo 126"/>
        <xdr:cNvGrpSpPr/>
      </xdr:nvGrpSpPr>
      <xdr:grpSpPr>
        <a:xfrm>
          <a:off x="184150" y="1987550"/>
          <a:ext cx="12312000" cy="396977"/>
          <a:chOff x="291478" y="1472349"/>
          <a:chExt cx="12312000" cy="396977"/>
        </a:xfrm>
      </xdr:grpSpPr>
      <xdr:sp macro="" textlink="">
        <xdr:nvSpPr>
          <xdr:cNvPr id="128" name="Rectángulo redondeado 127"/>
          <xdr:cNvSpPr/>
        </xdr:nvSpPr>
        <xdr:spPr>
          <a:xfrm>
            <a:off x="291478" y="1472349"/>
            <a:ext cx="12312000" cy="396977"/>
          </a:xfrm>
          <a:prstGeom prst="roundRect">
            <a:avLst/>
          </a:prstGeom>
          <a:solidFill>
            <a:srgbClr val="004C1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129" name="Picture 11">
            <a:extLst>
              <a:ext uri="{FF2B5EF4-FFF2-40B4-BE49-F238E27FC236}">
                <a16:creationId xmlns="" xmlns:r="http://schemas.openxmlformats.org/officeDocument/2006/relationships" xmlns:p="http://schemas.openxmlformats.org/presentationml/2006/main" xmlns:a16="http://schemas.microsoft.com/office/drawing/2014/main" xmlns:lc="http://schemas.openxmlformats.org/drawingml/2006/lockedCanvas" id="{66AF6D5C-B3D5-F6BB-3DCC-3A3DC538EE9E}"/>
              </a:ext>
            </a:extLst>
          </xdr:cNvPr>
          <xdr:cNvPicPr>
            <a:picLocks noChangeAspect="1"/>
          </xdr:cNvPicPr>
        </xdr:nvPicPr>
        <xdr:blipFill>
          <a:blip xmlns:r="http://schemas.openxmlformats.org/officeDocument/2006/relationships" r:embed="rId1"/>
          <a:stretch>
            <a:fillRect/>
          </a:stretch>
        </xdr:blipFill>
        <xdr:spPr>
          <a:xfrm>
            <a:off x="479316" y="1513148"/>
            <a:ext cx="304010" cy="308327"/>
          </a:xfrm>
          <a:prstGeom prst="rect">
            <a:avLst/>
          </a:prstGeom>
        </xdr:spPr>
      </xdr:pic>
      <xdr:grpSp>
        <xdr:nvGrpSpPr>
          <xdr:cNvPr id="130" name="Grupo 129"/>
          <xdr:cNvGrpSpPr/>
        </xdr:nvGrpSpPr>
        <xdr:grpSpPr>
          <a:xfrm>
            <a:off x="2275268" y="1527422"/>
            <a:ext cx="1759604" cy="288977"/>
            <a:chOff x="8221625" y="2351189"/>
            <a:chExt cx="1761823" cy="288000"/>
          </a:xfrm>
        </xdr:grpSpPr>
        <xdr:sp macro="" textlink="">
          <xdr:nvSpPr>
            <xdr:cNvPr id="146" name="Rectángulo redondeado 145"/>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47" name="Elipse 146">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sp macro="" textlink="">
          <xdr:nvSpPr>
            <xdr:cNvPr id="148" name="Rectángulo 147">
              <a:hlinkClick xmlns:r="http://schemas.openxmlformats.org/officeDocument/2006/relationships" r:id="rId2"/>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i="1" u="sng"/>
                <a:t>IDENTIFICACIÓN</a:t>
              </a:r>
            </a:p>
          </xdr:txBody>
        </xdr:sp>
      </xdr:grpSp>
      <xdr:grpSp>
        <xdr:nvGrpSpPr>
          <xdr:cNvPr id="131" name="Grupo 130"/>
          <xdr:cNvGrpSpPr/>
        </xdr:nvGrpSpPr>
        <xdr:grpSpPr>
          <a:xfrm>
            <a:off x="1046784" y="1518629"/>
            <a:ext cx="1179620" cy="288977"/>
            <a:chOff x="8221625" y="2351189"/>
            <a:chExt cx="1179629" cy="288000"/>
          </a:xfrm>
        </xdr:grpSpPr>
        <xdr:sp macro="" textlink="">
          <xdr:nvSpPr>
            <xdr:cNvPr id="144" name="Rectángulo redondeado 143"/>
            <xdr:cNvSpPr/>
          </xdr:nvSpPr>
          <xdr:spPr>
            <a:xfrm>
              <a:off x="8221625" y="2351189"/>
              <a:ext cx="1179629"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45" name="Rectángulo 144">
              <a:hlinkClick xmlns:r="http://schemas.openxmlformats.org/officeDocument/2006/relationships" r:id="rId3"/>
            </xdr:cNvPr>
            <xdr:cNvSpPr/>
          </xdr:nvSpPr>
          <xdr:spPr>
            <a:xfrm>
              <a:off x="8274082" y="2381473"/>
              <a:ext cx="985695"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lang="es-CL" sz="900" b="1" i="0" u="none"/>
                <a:t>INSTRUCCIONES</a:t>
              </a:r>
            </a:p>
          </xdr:txBody>
        </xdr:sp>
      </xdr:grpSp>
      <xdr:grpSp>
        <xdr:nvGrpSpPr>
          <xdr:cNvPr id="132" name="Grupo 131"/>
          <xdr:cNvGrpSpPr/>
        </xdr:nvGrpSpPr>
        <xdr:grpSpPr>
          <a:xfrm>
            <a:off x="7683028" y="1528398"/>
            <a:ext cx="1759604" cy="288977"/>
            <a:chOff x="8221625" y="2351189"/>
            <a:chExt cx="1761823" cy="288000"/>
          </a:xfrm>
        </xdr:grpSpPr>
        <xdr:sp macro="" textlink="">
          <xdr:nvSpPr>
            <xdr:cNvPr id="141" name="Rectángulo redondeado 140">
              <a:hlinkClick xmlns:r="http://schemas.openxmlformats.org/officeDocument/2006/relationships" r:id="rId4"/>
            </xdr:cNvPr>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42" name="Elipse 141">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4</a:t>
              </a:r>
            </a:p>
          </xdr:txBody>
        </xdr:sp>
        <xdr:sp macro="" textlink="">
          <xdr:nvSpPr>
            <xdr:cNvPr id="143" name="Rectángulo 142"/>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TABLAS NR</a:t>
              </a:r>
            </a:p>
          </xdr:txBody>
        </xdr:sp>
      </xdr:grpSp>
      <xdr:grpSp>
        <xdr:nvGrpSpPr>
          <xdr:cNvPr id="133" name="Grupo 132"/>
          <xdr:cNvGrpSpPr/>
        </xdr:nvGrpSpPr>
        <xdr:grpSpPr>
          <a:xfrm>
            <a:off x="4088925" y="1523512"/>
            <a:ext cx="1761070" cy="288977"/>
            <a:chOff x="8221624" y="2351189"/>
            <a:chExt cx="1761823" cy="288000"/>
          </a:xfrm>
        </xdr:grpSpPr>
        <xdr:sp macro="" textlink="">
          <xdr:nvSpPr>
            <xdr:cNvPr id="138" name="Rectángulo redondeado 137">
              <a:hlinkClick xmlns:r="http://schemas.openxmlformats.org/officeDocument/2006/relationships" r:id="rId5"/>
            </xdr:cNvPr>
            <xdr:cNvSpPr/>
          </xdr:nvSpPr>
          <xdr:spPr>
            <a:xfrm>
              <a:off x="8221624"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39" name="Elipse 138">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sp macro="" textlink="">
          <xdr:nvSpPr>
            <xdr:cNvPr id="140" name="Rectángulo 139"/>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EVALUACIÓN</a:t>
              </a:r>
            </a:p>
          </xdr:txBody>
        </xdr:sp>
      </xdr:grpSp>
      <xdr:grpSp>
        <xdr:nvGrpSpPr>
          <xdr:cNvPr id="134" name="Grupo 133"/>
          <xdr:cNvGrpSpPr/>
        </xdr:nvGrpSpPr>
        <xdr:grpSpPr>
          <a:xfrm>
            <a:off x="5884511" y="1524491"/>
            <a:ext cx="1761069" cy="288977"/>
            <a:chOff x="8221625" y="2351189"/>
            <a:chExt cx="1761823" cy="288000"/>
          </a:xfrm>
        </xdr:grpSpPr>
        <xdr:sp macro="" textlink="">
          <xdr:nvSpPr>
            <xdr:cNvPr id="135" name="Rectángulo redondeado 134"/>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36" name="Elipse 135">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3</a:t>
              </a:r>
            </a:p>
          </xdr:txBody>
        </xdr:sp>
        <xdr:sp macro="" textlink="">
          <xdr:nvSpPr>
            <xdr:cNvPr id="137" name="Rectángulo 136">
              <a:hlinkClick xmlns:r="http://schemas.openxmlformats.org/officeDocument/2006/relationships" r:id="rId6"/>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MEDIDAS DE CONTROL</a:t>
              </a:r>
            </a:p>
          </xdr:txBody>
        </xdr:sp>
      </xdr:grpSp>
    </xdr:grpSp>
    <xdr:clientData fPrintsWithSheet="0"/>
  </xdr:twoCellAnchor>
  <xdr:twoCellAnchor>
    <xdr:from>
      <xdr:col>1</xdr:col>
      <xdr:colOff>12700</xdr:colOff>
      <xdr:row>8</xdr:row>
      <xdr:rowOff>0</xdr:rowOff>
    </xdr:from>
    <xdr:to>
      <xdr:col>7</xdr:col>
      <xdr:colOff>24750</xdr:colOff>
      <xdr:row>8</xdr:row>
      <xdr:rowOff>36000</xdr:rowOff>
    </xdr:to>
    <xdr:sp macro="" textlink="">
      <xdr:nvSpPr>
        <xdr:cNvPr id="149" name="Rectángulo 148"/>
        <xdr:cNvSpPr/>
      </xdr:nvSpPr>
      <xdr:spPr>
        <a:xfrm>
          <a:off x="190500" y="1314450"/>
          <a:ext cx="12312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1</xdr:col>
      <xdr:colOff>0</xdr:colOff>
      <xdr:row>10</xdr:row>
      <xdr:rowOff>101600</xdr:rowOff>
    </xdr:from>
    <xdr:to>
      <xdr:col>7</xdr:col>
      <xdr:colOff>12050</xdr:colOff>
      <xdr:row>10</xdr:row>
      <xdr:rowOff>137600</xdr:rowOff>
    </xdr:to>
    <xdr:sp macro="" textlink="">
      <xdr:nvSpPr>
        <xdr:cNvPr id="150" name="Rectángulo 149"/>
        <xdr:cNvSpPr/>
      </xdr:nvSpPr>
      <xdr:spPr>
        <a:xfrm>
          <a:off x="177800" y="1803400"/>
          <a:ext cx="12312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0</xdr:col>
      <xdr:colOff>0</xdr:colOff>
      <xdr:row>0</xdr:row>
      <xdr:rowOff>0</xdr:rowOff>
    </xdr:from>
    <xdr:to>
      <xdr:col>10</xdr:col>
      <xdr:colOff>504154</xdr:colOff>
      <xdr:row>5</xdr:row>
      <xdr:rowOff>123024</xdr:rowOff>
    </xdr:to>
    <xdr:grpSp>
      <xdr:nvGrpSpPr>
        <xdr:cNvPr id="63" name="Grupo 62">
          <a:extLst>
            <a:ext uri="{FF2B5EF4-FFF2-40B4-BE49-F238E27FC236}">
              <a16:creationId xmlns:a16="http://schemas.microsoft.com/office/drawing/2014/main" xmlns="" id="{00000000-0008-0000-0000-000006000000}"/>
            </a:ext>
          </a:extLst>
        </xdr:cNvPr>
        <xdr:cNvGrpSpPr/>
      </xdr:nvGrpSpPr>
      <xdr:grpSpPr>
        <a:xfrm>
          <a:off x="0" y="0"/>
          <a:ext cx="14759904" cy="1043774"/>
          <a:chOff x="-247393" y="6350"/>
          <a:chExt cx="7517573" cy="1044000"/>
        </a:xfrm>
      </xdr:grpSpPr>
      <xdr:sp macro="" textlink="">
        <xdr:nvSpPr>
          <xdr:cNvPr id="64" name="Rectángulo 63">
            <a:extLst>
              <a:ext uri="{FF2B5EF4-FFF2-40B4-BE49-F238E27FC236}">
                <a16:creationId xmlns:a16="http://schemas.microsoft.com/office/drawing/2014/main" xmlns="" id="{00000000-0008-0000-0000-000007000000}"/>
              </a:ext>
            </a:extLst>
          </xdr:cNvPr>
          <xdr:cNvSpPr/>
        </xdr:nvSpPr>
        <xdr:spPr>
          <a:xfrm>
            <a:off x="-247392" y="6350"/>
            <a:ext cx="646841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65" name="Rectángulo 64">
            <a:extLst>
              <a:ext uri="{FF2B5EF4-FFF2-40B4-BE49-F238E27FC236}">
                <a16:creationId xmlns:a16="http://schemas.microsoft.com/office/drawing/2014/main" xmlns="" id="{00000000-0008-0000-0000-000008000000}"/>
              </a:ext>
            </a:extLst>
          </xdr:cNvPr>
          <xdr:cNvSpPr/>
        </xdr:nvSpPr>
        <xdr:spPr>
          <a:xfrm>
            <a:off x="-247393" y="298450"/>
            <a:ext cx="6465180"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66" name="CuadroTexto 65">
            <a:extLst>
              <a:ext uri="{FF2B5EF4-FFF2-40B4-BE49-F238E27FC236}">
                <a16:creationId xmlns:a16="http://schemas.microsoft.com/office/drawing/2014/main" xmlns="" id="{00000000-0008-0000-0000-000009000000}"/>
              </a:ext>
            </a:extLst>
          </xdr:cNvPr>
          <xdr:cNvSpPr txBox="1"/>
        </xdr:nvSpPr>
        <xdr:spPr>
          <a:xfrm>
            <a:off x="502180" y="294397"/>
            <a:ext cx="6768000"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IDENTIFICACIÓN DE AMENAZAS</a:t>
            </a:r>
          </a:p>
        </xdr:txBody>
      </xdr:sp>
      <xdr:sp macro="" textlink="">
        <xdr:nvSpPr>
          <xdr:cNvPr id="67" name="Rectángulo 66">
            <a:extLst>
              <a:ext uri="{FF2B5EF4-FFF2-40B4-BE49-F238E27FC236}">
                <a16:creationId xmlns:a16="http://schemas.microsoft.com/office/drawing/2014/main" xmlns="" id="{00000000-0008-0000-0000-00000A000000}"/>
              </a:ext>
            </a:extLst>
          </xdr:cNvPr>
          <xdr:cNvSpPr/>
        </xdr:nvSpPr>
        <xdr:spPr>
          <a:xfrm>
            <a:off x="-107288" y="127000"/>
            <a:ext cx="531868"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68" name="CuadroTexto 67">
            <a:extLst>
              <a:ext uri="{FF2B5EF4-FFF2-40B4-BE49-F238E27FC236}">
                <a16:creationId xmlns:a16="http://schemas.microsoft.com/office/drawing/2014/main" xmlns="" id="{00000000-0008-0000-0000-00000B000000}"/>
              </a:ext>
            </a:extLst>
          </xdr:cNvPr>
          <xdr:cNvSpPr txBox="1"/>
        </xdr:nvSpPr>
        <xdr:spPr>
          <a:xfrm>
            <a:off x="505807" y="14997"/>
            <a:ext cx="6732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DESASTRES</a:t>
            </a:r>
          </a:p>
        </xdr:txBody>
      </xdr:sp>
      <xdr:grpSp>
        <xdr:nvGrpSpPr>
          <xdr:cNvPr id="69" name="Grupo 68">
            <a:extLst>
              <a:ext uri="{FF2B5EF4-FFF2-40B4-BE49-F238E27FC236}">
                <a16:creationId xmlns:a16="http://schemas.microsoft.com/office/drawing/2014/main" xmlns="" id="{00000000-0008-0000-0000-00000C000000}"/>
              </a:ext>
            </a:extLst>
          </xdr:cNvPr>
          <xdr:cNvGrpSpPr/>
        </xdr:nvGrpSpPr>
        <xdr:grpSpPr>
          <a:xfrm>
            <a:off x="560256" y="694700"/>
            <a:ext cx="4782844" cy="236112"/>
            <a:chOff x="4376606" y="1229259"/>
            <a:chExt cx="4782844" cy="270713"/>
          </a:xfrm>
          <a:solidFill>
            <a:schemeClr val="bg1"/>
          </a:solidFill>
        </xdr:grpSpPr>
        <xdr:sp macro="" textlink="">
          <xdr:nvSpPr>
            <xdr:cNvPr id="70" name="CuadroTexto 69">
              <a:extLst>
                <a:ext uri="{FF2B5EF4-FFF2-40B4-BE49-F238E27FC236}">
                  <a16:creationId xmlns:a16="http://schemas.microsoft.com/office/drawing/2014/main" xmlns="" id="{00000000-0008-0000-0000-00000D000000}"/>
                </a:ext>
              </a:extLst>
            </xdr:cNvPr>
            <xdr:cNvSpPr txBox="1"/>
          </xdr:nvSpPr>
          <xdr:spPr>
            <a:xfrm>
              <a:off x="4376606" y="1229259"/>
              <a:ext cx="348378" cy="27071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xdr:txBody>
        </xdr:sp>
        <xdr:sp macro="" textlink="">
          <xdr:nvSpPr>
            <xdr:cNvPr id="71" name="CuadroTexto 70">
              <a:extLst>
                <a:ext uri="{FF2B5EF4-FFF2-40B4-BE49-F238E27FC236}">
                  <a16:creationId xmlns:a16="http://schemas.microsoft.com/office/drawing/2014/main" xmlns="" id="{00000000-0008-0000-0000-00000E000000}"/>
                </a:ext>
              </a:extLst>
            </xdr:cNvPr>
            <xdr:cNvSpPr txBox="1"/>
          </xdr:nvSpPr>
          <xdr:spPr>
            <a:xfrm>
              <a:off x="4750552" y="1229261"/>
              <a:ext cx="935119" cy="25889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[GRD_ XX_REG_06 Diagnóstico]</a:t>
              </a:r>
            </a:p>
          </xdr:txBody>
        </xdr:sp>
        <xdr:grpSp>
          <xdr:nvGrpSpPr>
            <xdr:cNvPr id="72" name="Grupo 71">
              <a:extLst>
                <a:ext uri="{FF2B5EF4-FFF2-40B4-BE49-F238E27FC236}">
                  <a16:creationId xmlns:a16="http://schemas.microsoft.com/office/drawing/2014/main" xmlns="" id="{00000000-0008-0000-0000-00000F000000}"/>
                </a:ext>
              </a:extLst>
            </xdr:cNvPr>
            <xdr:cNvGrpSpPr/>
          </xdr:nvGrpSpPr>
          <xdr:grpSpPr>
            <a:xfrm>
              <a:off x="5702748" y="1239879"/>
              <a:ext cx="1281691" cy="241305"/>
              <a:chOff x="5702748" y="1239879"/>
              <a:chExt cx="1281691" cy="241305"/>
            </a:xfrm>
            <a:grpFill/>
          </xdr:grpSpPr>
          <xdr:sp macro="" textlink="">
            <xdr:nvSpPr>
              <xdr:cNvPr id="79" name="CuadroTexto 78">
                <a:extLst>
                  <a:ext uri="{FF2B5EF4-FFF2-40B4-BE49-F238E27FC236}">
                    <a16:creationId xmlns:a16="http://schemas.microsoft.com/office/drawing/2014/main" xmlns="" id="{00000000-0008-0000-0000-000016000000}"/>
                  </a:ext>
                </a:extLst>
              </xdr:cNvPr>
              <xdr:cNvSpPr txBox="1"/>
            </xdr:nvSpPr>
            <xdr:spPr>
              <a:xfrm>
                <a:off x="5702748" y="1239879"/>
                <a:ext cx="46285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xdr:nvSpPr>
              <xdr:cNvPr id="80" name="CuadroTexto 79">
                <a:extLst>
                  <a:ext uri="{FF2B5EF4-FFF2-40B4-BE49-F238E27FC236}">
                    <a16:creationId xmlns:a16="http://schemas.microsoft.com/office/drawing/2014/main" xmlns="" id="{00000000-0008-0000-0000-000017000000}"/>
                  </a:ext>
                </a:extLst>
              </xdr:cNvPr>
              <xdr:cNvSpPr txBox="1"/>
            </xdr:nvSpPr>
            <xdr:spPr>
              <a:xfrm>
                <a:off x="6183270" y="1239879"/>
                <a:ext cx="801169"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73" name="Grupo 72">
              <a:extLst>
                <a:ext uri="{FF2B5EF4-FFF2-40B4-BE49-F238E27FC236}">
                  <a16:creationId xmlns:a16="http://schemas.microsoft.com/office/drawing/2014/main" xmlns="" id="{00000000-0008-0000-0000-000010000000}"/>
                </a:ext>
              </a:extLst>
            </xdr:cNvPr>
            <xdr:cNvGrpSpPr/>
          </xdr:nvGrpSpPr>
          <xdr:grpSpPr>
            <a:xfrm>
              <a:off x="7029959" y="1239879"/>
              <a:ext cx="1037705" cy="241305"/>
              <a:chOff x="5391659" y="1246229"/>
              <a:chExt cx="1037705" cy="241305"/>
            </a:xfrm>
            <a:grpFill/>
          </xdr:grpSpPr>
          <xdr:sp macro="" textlink="">
            <xdr:nvSpPr>
              <xdr:cNvPr id="77" name="CuadroTexto 76">
                <a:extLst>
                  <a:ext uri="{FF2B5EF4-FFF2-40B4-BE49-F238E27FC236}">
                    <a16:creationId xmlns:a16="http://schemas.microsoft.com/office/drawing/2014/main" xmlns="" id="{00000000-0008-0000-0000-000014000000}"/>
                  </a:ext>
                </a:extLst>
              </xdr:cNvPr>
              <xdr:cNvSpPr txBox="1"/>
            </xdr:nvSpPr>
            <xdr:spPr>
              <a:xfrm>
                <a:off x="5391659" y="1246230"/>
                <a:ext cx="621019" cy="23858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xdr:nvSpPr>
              <xdr:cNvPr id="78" name="CuadroTexto 77">
                <a:extLst>
                  <a:ext uri="{FF2B5EF4-FFF2-40B4-BE49-F238E27FC236}">
                    <a16:creationId xmlns:a16="http://schemas.microsoft.com/office/drawing/2014/main" xmlns="" id="{00000000-0008-0000-0000-000015000000}"/>
                  </a:ext>
                </a:extLst>
              </xdr:cNvPr>
              <xdr:cNvSpPr txBox="1"/>
            </xdr:nvSpPr>
            <xdr:spPr>
              <a:xfrm>
                <a:off x="6033364" y="1246229"/>
                <a:ext cx="39600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74" name="Grupo 73">
              <a:extLst>
                <a:ext uri="{FF2B5EF4-FFF2-40B4-BE49-F238E27FC236}">
                  <a16:creationId xmlns:a16="http://schemas.microsoft.com/office/drawing/2014/main" xmlns="" id="{00000000-0008-0000-0000-000011000000}"/>
                </a:ext>
              </a:extLst>
            </xdr:cNvPr>
            <xdr:cNvGrpSpPr/>
          </xdr:nvGrpSpPr>
          <xdr:grpSpPr>
            <a:xfrm>
              <a:off x="8179248" y="1239879"/>
              <a:ext cx="980202" cy="241306"/>
              <a:chOff x="4439098" y="1246229"/>
              <a:chExt cx="980202" cy="241306"/>
            </a:xfrm>
            <a:grpFill/>
          </xdr:grpSpPr>
          <xdr:sp macro="" textlink="">
            <xdr:nvSpPr>
              <xdr:cNvPr id="75" name="CuadroTexto 74">
                <a:extLst>
                  <a:ext uri="{FF2B5EF4-FFF2-40B4-BE49-F238E27FC236}">
                    <a16:creationId xmlns:a16="http://schemas.microsoft.com/office/drawing/2014/main" xmlns="" id="{00000000-0008-0000-0000-000012000000}"/>
                  </a:ext>
                </a:extLst>
              </xdr:cNvPr>
              <xdr:cNvSpPr txBox="1"/>
            </xdr:nvSpPr>
            <xdr:spPr>
              <a:xfrm>
                <a:off x="4439098" y="1246229"/>
                <a:ext cx="576000"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xdr:nvSpPr>
              <xdr:cNvPr id="76" name="CuadroTexto 75">
                <a:extLst>
                  <a:ext uri="{FF2B5EF4-FFF2-40B4-BE49-F238E27FC236}">
                    <a16:creationId xmlns:a16="http://schemas.microsoft.com/office/drawing/2014/main" xmlns="" id="{00000000-0008-0000-0000-000013000000}"/>
                  </a:ext>
                </a:extLst>
              </xdr:cNvPr>
              <xdr:cNvSpPr txBox="1"/>
            </xdr:nvSpPr>
            <xdr:spPr>
              <a:xfrm>
                <a:off x="5023300" y="1246229"/>
                <a:ext cx="396000" cy="241306"/>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6</xdr:col>
      <xdr:colOff>215148</xdr:colOff>
      <xdr:row>1</xdr:row>
      <xdr:rowOff>171672</xdr:rowOff>
    </xdr:from>
    <xdr:to>
      <xdr:col>7</xdr:col>
      <xdr:colOff>110909</xdr:colOff>
      <xdr:row>5</xdr:row>
      <xdr:rowOff>12689</xdr:rowOff>
    </xdr:to>
    <xdr:pic>
      <xdr:nvPicPr>
        <xdr:cNvPr id="81" name="Imagen 80">
          <a:extLst>
            <a:ext uri="{FF2B5EF4-FFF2-40B4-BE49-F238E27FC236}">
              <a16:creationId xmlns:a16="http://schemas.microsoft.com/office/drawing/2014/main" xmlns="" id="{8EB6A2AD-951C-7542-B622-4A0C12DE597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264148" y="355822"/>
          <a:ext cx="1324511" cy="577617"/>
        </a:xfrm>
        <a:prstGeom prst="rect">
          <a:avLst/>
        </a:prstGeom>
      </xdr:spPr>
    </xdr:pic>
    <xdr:clientData/>
  </xdr:twoCellAnchor>
  <xdr:twoCellAnchor>
    <xdr:from>
      <xdr:col>0</xdr:col>
      <xdr:colOff>0</xdr:colOff>
      <xdr:row>6</xdr:row>
      <xdr:rowOff>0</xdr:rowOff>
    </xdr:from>
    <xdr:to>
      <xdr:col>8</xdr:col>
      <xdr:colOff>12700</xdr:colOff>
      <xdr:row>7</xdr:row>
      <xdr:rowOff>274522</xdr:rowOff>
    </xdr:to>
    <xdr:sp macro="" textlink="">
      <xdr:nvSpPr>
        <xdr:cNvPr id="82" name="Rectángulo redondeado 81">
          <a:extLst>
            <a:ext uri="{FF2B5EF4-FFF2-40B4-BE49-F238E27FC236}">
              <a16:creationId xmlns:a16="http://schemas.microsoft.com/office/drawing/2014/main" xmlns="" id="{CB2A3587-2E32-7F4D-8A94-384E7A5D2498}"/>
            </a:ext>
          </a:extLst>
        </xdr:cNvPr>
        <xdr:cNvSpPr/>
      </xdr:nvSpPr>
      <xdr:spPr>
        <a:xfrm>
          <a:off x="0" y="1104900"/>
          <a:ext cx="12668250" cy="687272"/>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118693</xdr:colOff>
      <xdr:row>6</xdr:row>
      <xdr:rowOff>153816</xdr:rowOff>
    </xdr:from>
    <xdr:to>
      <xdr:col>2</xdr:col>
      <xdr:colOff>736600</xdr:colOff>
      <xdr:row>7</xdr:row>
      <xdr:rowOff>145189</xdr:rowOff>
    </xdr:to>
    <xdr:sp macro="" textlink="">
      <xdr:nvSpPr>
        <xdr:cNvPr id="83" name="CuadroTexto 82">
          <a:extLst>
            <a:ext uri="{FF2B5EF4-FFF2-40B4-BE49-F238E27FC236}">
              <a16:creationId xmlns:a16="http://schemas.microsoft.com/office/drawing/2014/main" xmlns="" id="{00000000-0008-0000-0000-00001D000000}"/>
            </a:ext>
          </a:extLst>
        </xdr:cNvPr>
        <xdr:cNvSpPr txBox="1"/>
      </xdr:nvSpPr>
      <xdr:spPr>
        <a:xfrm>
          <a:off x="118693" y="1258716"/>
          <a:ext cx="1367207" cy="404123"/>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bg1"/>
              </a:solidFill>
              <a:latin typeface="ACHS Nueva Sans Medium" pitchFamily="2" charset="77"/>
            </a:rPr>
            <a:t>Nombre</a:t>
          </a:r>
          <a:r>
            <a:rPr lang="es-CL" sz="1000" baseline="0">
              <a:solidFill>
                <a:schemeClr val="bg1"/>
              </a:solidFill>
              <a:latin typeface="ACHS Nueva Sans Medium" pitchFamily="2" charset="77"/>
            </a:rPr>
            <a:t> empresa</a:t>
          </a:r>
          <a:endParaRPr lang="es-CL" sz="1000">
            <a:solidFill>
              <a:schemeClr val="bg1"/>
            </a:solidFill>
            <a:latin typeface="ACHS Nueva Sans Medium" pitchFamily="2" charset="77"/>
          </a:endParaRPr>
        </a:p>
      </xdr:txBody>
    </xdr:sp>
    <xdr:clientData/>
  </xdr:twoCellAnchor>
  <xdr:twoCellAnchor>
    <xdr:from>
      <xdr:col>2</xdr:col>
      <xdr:colOff>742951</xdr:colOff>
      <xdr:row>6</xdr:row>
      <xdr:rowOff>158158</xdr:rowOff>
    </xdr:from>
    <xdr:to>
      <xdr:col>3</xdr:col>
      <xdr:colOff>596900</xdr:colOff>
      <xdr:row>7</xdr:row>
      <xdr:rowOff>162571</xdr:rowOff>
    </xdr:to>
    <xdr:sp macro="" textlink="">
      <xdr:nvSpPr>
        <xdr:cNvPr id="84" name="CuadroTexto 83">
          <a:extLst>
            <a:ext uri="{FF2B5EF4-FFF2-40B4-BE49-F238E27FC236}">
              <a16:creationId xmlns:a16="http://schemas.microsoft.com/office/drawing/2014/main" xmlns="" id="{00000000-0008-0000-0000-00001E000000}"/>
            </a:ext>
          </a:extLst>
        </xdr:cNvPr>
        <xdr:cNvSpPr txBox="1"/>
      </xdr:nvSpPr>
      <xdr:spPr>
        <a:xfrm>
          <a:off x="1543051" y="1263058"/>
          <a:ext cx="1784349" cy="417163"/>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xdr:twoCellAnchor>
  <xdr:twoCellAnchor>
    <xdr:from>
      <xdr:col>3</xdr:col>
      <xdr:colOff>622291</xdr:colOff>
      <xdr:row>6</xdr:row>
      <xdr:rowOff>162500</xdr:rowOff>
    </xdr:from>
    <xdr:to>
      <xdr:col>3</xdr:col>
      <xdr:colOff>2070100</xdr:colOff>
      <xdr:row>7</xdr:row>
      <xdr:rowOff>154560</xdr:rowOff>
    </xdr:to>
    <xdr:sp macro="" textlink="">
      <xdr:nvSpPr>
        <xdr:cNvPr id="85" name="CuadroTexto 84">
          <a:extLst>
            <a:ext uri="{FF2B5EF4-FFF2-40B4-BE49-F238E27FC236}">
              <a16:creationId xmlns:a16="http://schemas.microsoft.com/office/drawing/2014/main" xmlns="" id="{00000000-0008-0000-0000-000021000000}"/>
            </a:ext>
          </a:extLst>
        </xdr:cNvPr>
        <xdr:cNvSpPr txBox="1"/>
      </xdr:nvSpPr>
      <xdr:spPr>
        <a:xfrm>
          <a:off x="3352791" y="1267400"/>
          <a:ext cx="1447809" cy="404810"/>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aseline="0">
              <a:solidFill>
                <a:schemeClr val="bg1"/>
              </a:solidFill>
              <a:latin typeface="ACHS Nueva Sans Medium" pitchFamily="2" charset="77"/>
            </a:rPr>
            <a:t>Dirección casa matriz</a:t>
          </a:r>
          <a:endParaRPr lang="es-CL" sz="1000">
            <a:solidFill>
              <a:schemeClr val="bg1"/>
            </a:solidFill>
            <a:latin typeface="ACHS Nueva Sans Medium" pitchFamily="2" charset="77"/>
          </a:endParaRPr>
        </a:p>
      </xdr:txBody>
    </xdr:sp>
    <xdr:clientData/>
  </xdr:twoCellAnchor>
  <xdr:twoCellAnchor>
    <xdr:from>
      <xdr:col>3</xdr:col>
      <xdr:colOff>2079969</xdr:colOff>
      <xdr:row>6</xdr:row>
      <xdr:rowOff>162500</xdr:rowOff>
    </xdr:from>
    <xdr:to>
      <xdr:col>3</xdr:col>
      <xdr:colOff>4267200</xdr:colOff>
      <xdr:row>7</xdr:row>
      <xdr:rowOff>145178</xdr:rowOff>
    </xdr:to>
    <xdr:sp macro="" textlink="">
      <xdr:nvSpPr>
        <xdr:cNvPr id="86" name="CuadroTexto 85">
          <a:extLst>
            <a:ext uri="{FF2B5EF4-FFF2-40B4-BE49-F238E27FC236}">
              <a16:creationId xmlns:a16="http://schemas.microsoft.com/office/drawing/2014/main" xmlns="" id="{00000000-0008-0000-0000-000022000000}"/>
            </a:ext>
          </a:extLst>
        </xdr:cNvPr>
        <xdr:cNvSpPr txBox="1"/>
      </xdr:nvSpPr>
      <xdr:spPr>
        <a:xfrm>
          <a:off x="4810469" y="1267400"/>
          <a:ext cx="2187231" cy="395428"/>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xdr:twoCellAnchor>
  <xdr:twoCellAnchor>
    <xdr:from>
      <xdr:col>3</xdr:col>
      <xdr:colOff>4286251</xdr:colOff>
      <xdr:row>6</xdr:row>
      <xdr:rowOff>179619</xdr:rowOff>
    </xdr:from>
    <xdr:to>
      <xdr:col>4</xdr:col>
      <xdr:colOff>996950</xdr:colOff>
      <xdr:row>7</xdr:row>
      <xdr:rowOff>144507</xdr:rowOff>
    </xdr:to>
    <xdr:sp macro="" textlink="">
      <xdr:nvSpPr>
        <xdr:cNvPr id="87" name="CuadroTexto 86">
          <a:extLst>
            <a:ext uri="{FF2B5EF4-FFF2-40B4-BE49-F238E27FC236}">
              <a16:creationId xmlns:a16="http://schemas.microsoft.com/office/drawing/2014/main" xmlns="" id="{0BB24361-7D51-2544-8C99-CA05DADFC272}"/>
            </a:ext>
          </a:extLst>
        </xdr:cNvPr>
        <xdr:cNvSpPr txBox="1"/>
      </xdr:nvSpPr>
      <xdr:spPr>
        <a:xfrm>
          <a:off x="7016751" y="1284519"/>
          <a:ext cx="1600199" cy="37763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Responsable del registro</a:t>
          </a:r>
        </a:p>
      </xdr:txBody>
    </xdr:sp>
    <xdr:clientData/>
  </xdr:twoCellAnchor>
  <xdr:twoCellAnchor>
    <xdr:from>
      <xdr:col>4</xdr:col>
      <xdr:colOff>1024463</xdr:colOff>
      <xdr:row>6</xdr:row>
      <xdr:rowOff>179618</xdr:rowOff>
    </xdr:from>
    <xdr:to>
      <xdr:col>5</xdr:col>
      <xdr:colOff>609600</xdr:colOff>
      <xdr:row>7</xdr:row>
      <xdr:rowOff>144506</xdr:rowOff>
    </xdr:to>
    <xdr:sp macro="" textlink="">
      <xdr:nvSpPr>
        <xdr:cNvPr id="88" name="CuadroTexto 87">
          <a:extLst>
            <a:ext uri="{FF2B5EF4-FFF2-40B4-BE49-F238E27FC236}">
              <a16:creationId xmlns:a16="http://schemas.microsoft.com/office/drawing/2014/main" xmlns="" id="{ED389392-EAEE-DD4C-98D6-680BD1CCB820}"/>
            </a:ext>
          </a:extLst>
        </xdr:cNvPr>
        <xdr:cNvSpPr txBox="1"/>
      </xdr:nvSpPr>
      <xdr:spPr>
        <a:xfrm>
          <a:off x="8644463" y="1284518"/>
          <a:ext cx="1629837" cy="37763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a:t>
          </a:r>
        </a:p>
      </xdr:txBody>
    </xdr:sp>
    <xdr:clientData/>
  </xdr:twoCellAnchor>
  <xdr:twoCellAnchor>
    <xdr:from>
      <xdr:col>6</xdr:col>
      <xdr:colOff>279400</xdr:colOff>
      <xdr:row>6</xdr:row>
      <xdr:rowOff>179180</xdr:rowOff>
    </xdr:from>
    <xdr:to>
      <xdr:col>6</xdr:col>
      <xdr:colOff>1249539</xdr:colOff>
      <xdr:row>7</xdr:row>
      <xdr:rowOff>140861</xdr:rowOff>
    </xdr:to>
    <xdr:sp macro="" textlink="">
      <xdr:nvSpPr>
        <xdr:cNvPr id="89" name="CuadroTexto 88">
          <a:extLst>
            <a:ext uri="{FF2B5EF4-FFF2-40B4-BE49-F238E27FC236}">
              <a16:creationId xmlns:a16="http://schemas.microsoft.com/office/drawing/2014/main" xmlns="" id="{FA7BE25D-736D-1746-923D-0324E7872071}"/>
            </a:ext>
          </a:extLst>
        </xdr:cNvPr>
        <xdr:cNvSpPr txBox="1"/>
      </xdr:nvSpPr>
      <xdr:spPr>
        <a:xfrm>
          <a:off x="11328400" y="1284080"/>
          <a:ext cx="970139" cy="374431"/>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xdr:twoCellAnchor>
  <xdr:twoCellAnchor>
    <xdr:from>
      <xdr:col>5</xdr:col>
      <xdr:colOff>635001</xdr:colOff>
      <xdr:row>6</xdr:row>
      <xdr:rowOff>179618</xdr:rowOff>
    </xdr:from>
    <xdr:to>
      <xdr:col>6</xdr:col>
      <xdr:colOff>272345</xdr:colOff>
      <xdr:row>7</xdr:row>
      <xdr:rowOff>142060</xdr:rowOff>
    </xdr:to>
    <xdr:sp macro="" textlink="">
      <xdr:nvSpPr>
        <xdr:cNvPr id="90" name="CuadroTexto 89">
          <a:extLst>
            <a:ext uri="{FF2B5EF4-FFF2-40B4-BE49-F238E27FC236}">
              <a16:creationId xmlns:a16="http://schemas.microsoft.com/office/drawing/2014/main" xmlns="" id="{4495EB02-413C-2344-A1C0-43A3E5FF7365}"/>
            </a:ext>
          </a:extLst>
        </xdr:cNvPr>
        <xdr:cNvSpPr txBox="1"/>
      </xdr:nvSpPr>
      <xdr:spPr>
        <a:xfrm>
          <a:off x="10299701" y="1284518"/>
          <a:ext cx="1021644" cy="375192"/>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Fecha registro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xdr:colOff>
      <xdr:row>9</xdr:row>
      <xdr:rowOff>19050</xdr:rowOff>
    </xdr:from>
    <xdr:to>
      <xdr:col>6</xdr:col>
      <xdr:colOff>6350</xdr:colOff>
      <xdr:row>11</xdr:row>
      <xdr:rowOff>136627</xdr:rowOff>
    </xdr:to>
    <xdr:grpSp>
      <xdr:nvGrpSpPr>
        <xdr:cNvPr id="83" name="Grupo 82"/>
        <xdr:cNvGrpSpPr/>
      </xdr:nvGrpSpPr>
      <xdr:grpSpPr>
        <a:xfrm>
          <a:off x="184150" y="2159000"/>
          <a:ext cx="13531850" cy="396977"/>
          <a:chOff x="291478" y="1472349"/>
          <a:chExt cx="13531850" cy="396977"/>
        </a:xfrm>
      </xdr:grpSpPr>
      <xdr:sp macro="" textlink="">
        <xdr:nvSpPr>
          <xdr:cNvPr id="84" name="Rectángulo redondeado 83"/>
          <xdr:cNvSpPr/>
        </xdr:nvSpPr>
        <xdr:spPr>
          <a:xfrm>
            <a:off x="291478" y="1472349"/>
            <a:ext cx="13531850" cy="396977"/>
          </a:xfrm>
          <a:prstGeom prst="roundRect">
            <a:avLst/>
          </a:prstGeom>
          <a:solidFill>
            <a:srgbClr val="004C1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85" name="Picture 11">
            <a:extLst>
              <a:ext uri="{FF2B5EF4-FFF2-40B4-BE49-F238E27FC236}">
                <a16:creationId xmlns="" xmlns:r="http://schemas.openxmlformats.org/officeDocument/2006/relationships" xmlns:p="http://schemas.openxmlformats.org/presentationml/2006/main" xmlns:a16="http://schemas.microsoft.com/office/drawing/2014/main" xmlns:lc="http://schemas.openxmlformats.org/drawingml/2006/lockedCanvas" id="{66AF6D5C-B3D5-F6BB-3DCC-3A3DC538EE9E}"/>
              </a:ext>
            </a:extLst>
          </xdr:cNvPr>
          <xdr:cNvPicPr>
            <a:picLocks noChangeAspect="1"/>
          </xdr:cNvPicPr>
        </xdr:nvPicPr>
        <xdr:blipFill>
          <a:blip xmlns:r="http://schemas.openxmlformats.org/officeDocument/2006/relationships" r:embed="rId1"/>
          <a:stretch>
            <a:fillRect/>
          </a:stretch>
        </xdr:blipFill>
        <xdr:spPr>
          <a:xfrm>
            <a:off x="479316" y="1513148"/>
            <a:ext cx="304010" cy="308327"/>
          </a:xfrm>
          <a:prstGeom prst="rect">
            <a:avLst/>
          </a:prstGeom>
        </xdr:spPr>
      </xdr:pic>
      <xdr:grpSp>
        <xdr:nvGrpSpPr>
          <xdr:cNvPr id="86" name="Grupo 85"/>
          <xdr:cNvGrpSpPr/>
        </xdr:nvGrpSpPr>
        <xdr:grpSpPr>
          <a:xfrm>
            <a:off x="2275268" y="1527422"/>
            <a:ext cx="1759604" cy="288977"/>
            <a:chOff x="8221625" y="2351189"/>
            <a:chExt cx="1761823" cy="288000"/>
          </a:xfrm>
        </xdr:grpSpPr>
        <xdr:sp macro="" textlink="">
          <xdr:nvSpPr>
            <xdr:cNvPr id="102" name="Rectángulo redondeado 101"/>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03" name="Elipse 102">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sp macro="" textlink="">
          <xdr:nvSpPr>
            <xdr:cNvPr id="104" name="Rectángulo 103">
              <a:hlinkClick xmlns:r="http://schemas.openxmlformats.org/officeDocument/2006/relationships" r:id="rId2"/>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i="0" u="none"/>
                <a:t>IDENTIFICACIÓN</a:t>
              </a:r>
            </a:p>
          </xdr:txBody>
        </xdr:sp>
      </xdr:grpSp>
      <xdr:grpSp>
        <xdr:nvGrpSpPr>
          <xdr:cNvPr id="87" name="Grupo 86"/>
          <xdr:cNvGrpSpPr/>
        </xdr:nvGrpSpPr>
        <xdr:grpSpPr>
          <a:xfrm>
            <a:off x="1046784" y="1518629"/>
            <a:ext cx="1179620" cy="288977"/>
            <a:chOff x="8221625" y="2351189"/>
            <a:chExt cx="1179629" cy="288000"/>
          </a:xfrm>
        </xdr:grpSpPr>
        <xdr:sp macro="" textlink="">
          <xdr:nvSpPr>
            <xdr:cNvPr id="100" name="Rectángulo redondeado 99"/>
            <xdr:cNvSpPr/>
          </xdr:nvSpPr>
          <xdr:spPr>
            <a:xfrm>
              <a:off x="8221625" y="2351189"/>
              <a:ext cx="1179629"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101" name="Rectángulo 100">
              <a:hlinkClick xmlns:r="http://schemas.openxmlformats.org/officeDocument/2006/relationships" r:id="rId3"/>
            </xdr:cNvPr>
            <xdr:cNvSpPr/>
          </xdr:nvSpPr>
          <xdr:spPr>
            <a:xfrm>
              <a:off x="8274082" y="2381473"/>
              <a:ext cx="985695"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lang="es-CL" sz="900" b="1" i="0" u="none"/>
                <a:t>INSTRUCCIONES</a:t>
              </a:r>
            </a:p>
          </xdr:txBody>
        </xdr:sp>
      </xdr:grpSp>
      <xdr:grpSp>
        <xdr:nvGrpSpPr>
          <xdr:cNvPr id="88" name="Grupo 87"/>
          <xdr:cNvGrpSpPr/>
        </xdr:nvGrpSpPr>
        <xdr:grpSpPr>
          <a:xfrm>
            <a:off x="7683028" y="1528398"/>
            <a:ext cx="1759604" cy="288977"/>
            <a:chOff x="8221625" y="2351189"/>
            <a:chExt cx="1761823" cy="288000"/>
          </a:xfrm>
        </xdr:grpSpPr>
        <xdr:sp macro="" textlink="">
          <xdr:nvSpPr>
            <xdr:cNvPr id="97" name="Rectángulo redondeado 96">
              <a:hlinkClick xmlns:r="http://schemas.openxmlformats.org/officeDocument/2006/relationships" r:id="rId4"/>
            </xdr:cNvPr>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98" name="Elipse 97">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4</a:t>
              </a:r>
            </a:p>
          </xdr:txBody>
        </xdr:sp>
        <xdr:sp macro="" textlink="">
          <xdr:nvSpPr>
            <xdr:cNvPr id="99" name="Rectángulo 98"/>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TABLAS NR</a:t>
              </a:r>
            </a:p>
          </xdr:txBody>
        </xdr:sp>
      </xdr:grpSp>
      <xdr:grpSp>
        <xdr:nvGrpSpPr>
          <xdr:cNvPr id="89" name="Grupo 88"/>
          <xdr:cNvGrpSpPr/>
        </xdr:nvGrpSpPr>
        <xdr:grpSpPr>
          <a:xfrm>
            <a:off x="4088925" y="1523512"/>
            <a:ext cx="1761070" cy="288977"/>
            <a:chOff x="8221624" y="2351189"/>
            <a:chExt cx="1761823" cy="288000"/>
          </a:xfrm>
        </xdr:grpSpPr>
        <xdr:sp macro="" textlink="">
          <xdr:nvSpPr>
            <xdr:cNvPr id="94" name="Rectángulo redondeado 93">
              <a:hlinkClick xmlns:r="http://schemas.openxmlformats.org/officeDocument/2006/relationships" r:id="rId5"/>
            </xdr:cNvPr>
            <xdr:cNvSpPr/>
          </xdr:nvSpPr>
          <xdr:spPr>
            <a:xfrm>
              <a:off x="8221624"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95" name="Elipse 94">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sp macro="" textlink="">
          <xdr:nvSpPr>
            <xdr:cNvPr id="96" name="Rectángulo 95"/>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i="1" u="sng"/>
                <a:t>EVALUACIÓN</a:t>
              </a:r>
            </a:p>
          </xdr:txBody>
        </xdr:sp>
      </xdr:grpSp>
      <xdr:grpSp>
        <xdr:nvGrpSpPr>
          <xdr:cNvPr id="90" name="Grupo 89"/>
          <xdr:cNvGrpSpPr/>
        </xdr:nvGrpSpPr>
        <xdr:grpSpPr>
          <a:xfrm>
            <a:off x="5884511" y="1524491"/>
            <a:ext cx="1761069" cy="288977"/>
            <a:chOff x="8221625" y="2351189"/>
            <a:chExt cx="1761823" cy="288000"/>
          </a:xfrm>
        </xdr:grpSpPr>
        <xdr:sp macro="" textlink="">
          <xdr:nvSpPr>
            <xdr:cNvPr id="91" name="Rectángulo redondeado 90"/>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92" name="Elipse 91">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3</a:t>
              </a:r>
            </a:p>
          </xdr:txBody>
        </xdr:sp>
        <xdr:sp macro="" textlink="">
          <xdr:nvSpPr>
            <xdr:cNvPr id="93" name="Rectángulo 92">
              <a:hlinkClick xmlns:r="http://schemas.openxmlformats.org/officeDocument/2006/relationships" r:id="rId6"/>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MEDIDAS DE CONTROL</a:t>
              </a:r>
            </a:p>
          </xdr:txBody>
        </xdr:sp>
      </xdr:grpSp>
    </xdr:grpSp>
    <xdr:clientData fPrintsWithSheet="0"/>
  </xdr:twoCellAnchor>
  <xdr:twoCellAnchor>
    <xdr:from>
      <xdr:col>1</xdr:col>
      <xdr:colOff>12700</xdr:colOff>
      <xdr:row>8</xdr:row>
      <xdr:rowOff>171450</xdr:rowOff>
    </xdr:from>
    <xdr:to>
      <xdr:col>5</xdr:col>
      <xdr:colOff>2997100</xdr:colOff>
      <xdr:row>8</xdr:row>
      <xdr:rowOff>207450</xdr:rowOff>
    </xdr:to>
    <xdr:sp macro="" textlink="">
      <xdr:nvSpPr>
        <xdr:cNvPr id="105" name="Rectángulo 104"/>
        <xdr:cNvSpPr/>
      </xdr:nvSpPr>
      <xdr:spPr>
        <a:xfrm>
          <a:off x="190500" y="1276350"/>
          <a:ext cx="13500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1</xdr:col>
      <xdr:colOff>0</xdr:colOff>
      <xdr:row>11</xdr:row>
      <xdr:rowOff>171450</xdr:rowOff>
    </xdr:from>
    <xdr:to>
      <xdr:col>5</xdr:col>
      <xdr:colOff>2984400</xdr:colOff>
      <xdr:row>12</xdr:row>
      <xdr:rowOff>4250</xdr:rowOff>
    </xdr:to>
    <xdr:sp macro="" textlink="">
      <xdr:nvSpPr>
        <xdr:cNvPr id="106" name="Rectángulo 105"/>
        <xdr:cNvSpPr/>
      </xdr:nvSpPr>
      <xdr:spPr>
        <a:xfrm>
          <a:off x="177800" y="1765300"/>
          <a:ext cx="13500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0</xdr:col>
      <xdr:colOff>0</xdr:colOff>
      <xdr:row>0</xdr:row>
      <xdr:rowOff>0</xdr:rowOff>
    </xdr:from>
    <xdr:to>
      <xdr:col>14</xdr:col>
      <xdr:colOff>31750</xdr:colOff>
      <xdr:row>5</xdr:row>
      <xdr:rowOff>123024</xdr:rowOff>
    </xdr:to>
    <xdr:grpSp>
      <xdr:nvGrpSpPr>
        <xdr:cNvPr id="32" name="Grupo 31">
          <a:extLst>
            <a:ext uri="{FF2B5EF4-FFF2-40B4-BE49-F238E27FC236}">
              <a16:creationId xmlns:a16="http://schemas.microsoft.com/office/drawing/2014/main" xmlns="" id="{00000000-0008-0000-0000-000006000000}"/>
            </a:ext>
          </a:extLst>
        </xdr:cNvPr>
        <xdr:cNvGrpSpPr/>
      </xdr:nvGrpSpPr>
      <xdr:grpSpPr>
        <a:xfrm>
          <a:off x="0" y="0"/>
          <a:ext cx="13919200" cy="1043774"/>
          <a:chOff x="-247393" y="6350"/>
          <a:chExt cx="7534760" cy="1044000"/>
        </a:xfrm>
      </xdr:grpSpPr>
      <xdr:sp macro="" textlink="">
        <xdr:nvSpPr>
          <xdr:cNvPr id="33" name="Rectángulo 32">
            <a:extLst>
              <a:ext uri="{FF2B5EF4-FFF2-40B4-BE49-F238E27FC236}">
                <a16:creationId xmlns:a16="http://schemas.microsoft.com/office/drawing/2014/main" xmlns="" id="{00000000-0008-0000-0000-000007000000}"/>
              </a:ext>
            </a:extLst>
          </xdr:cNvPr>
          <xdr:cNvSpPr/>
        </xdr:nvSpPr>
        <xdr:spPr>
          <a:xfrm>
            <a:off x="-247392" y="6350"/>
            <a:ext cx="7534759"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34" name="Rectángulo 33">
            <a:extLst>
              <a:ext uri="{FF2B5EF4-FFF2-40B4-BE49-F238E27FC236}">
                <a16:creationId xmlns:a16="http://schemas.microsoft.com/office/drawing/2014/main" xmlns="" id="{00000000-0008-0000-0000-000008000000}"/>
              </a:ext>
            </a:extLst>
          </xdr:cNvPr>
          <xdr:cNvSpPr/>
        </xdr:nvSpPr>
        <xdr:spPr>
          <a:xfrm>
            <a:off x="-247393" y="298450"/>
            <a:ext cx="7531323"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35" name="CuadroTexto 34">
            <a:extLst>
              <a:ext uri="{FF2B5EF4-FFF2-40B4-BE49-F238E27FC236}">
                <a16:creationId xmlns:a16="http://schemas.microsoft.com/office/drawing/2014/main" xmlns="" id="{00000000-0008-0000-0000-000009000000}"/>
              </a:ext>
            </a:extLst>
          </xdr:cNvPr>
          <xdr:cNvSpPr txBox="1"/>
        </xdr:nvSpPr>
        <xdr:spPr>
          <a:xfrm>
            <a:off x="502180" y="294397"/>
            <a:ext cx="6768000"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EVALUACIÓN DE AMENAZAS</a:t>
            </a:r>
          </a:p>
        </xdr:txBody>
      </xdr:sp>
      <xdr:sp macro="" textlink="">
        <xdr:nvSpPr>
          <xdr:cNvPr id="36" name="Rectángulo 35">
            <a:extLst>
              <a:ext uri="{FF2B5EF4-FFF2-40B4-BE49-F238E27FC236}">
                <a16:creationId xmlns:a16="http://schemas.microsoft.com/office/drawing/2014/main" xmlns="" id="{00000000-0008-0000-0000-00000A000000}"/>
              </a:ext>
            </a:extLst>
          </xdr:cNvPr>
          <xdr:cNvSpPr/>
        </xdr:nvSpPr>
        <xdr:spPr>
          <a:xfrm>
            <a:off x="-107288" y="127000"/>
            <a:ext cx="605809"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37" name="CuadroTexto 36">
            <a:extLst>
              <a:ext uri="{FF2B5EF4-FFF2-40B4-BE49-F238E27FC236}">
                <a16:creationId xmlns:a16="http://schemas.microsoft.com/office/drawing/2014/main" xmlns="" id="{00000000-0008-0000-0000-00000B000000}"/>
              </a:ext>
            </a:extLst>
          </xdr:cNvPr>
          <xdr:cNvSpPr txBox="1"/>
        </xdr:nvSpPr>
        <xdr:spPr>
          <a:xfrm>
            <a:off x="505807" y="14997"/>
            <a:ext cx="6732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DESASTRES</a:t>
            </a:r>
          </a:p>
        </xdr:txBody>
      </xdr:sp>
      <xdr:grpSp>
        <xdr:nvGrpSpPr>
          <xdr:cNvPr id="38" name="Grupo 37">
            <a:extLst>
              <a:ext uri="{FF2B5EF4-FFF2-40B4-BE49-F238E27FC236}">
                <a16:creationId xmlns:a16="http://schemas.microsoft.com/office/drawing/2014/main" xmlns="" id="{00000000-0008-0000-0000-00000C000000}"/>
              </a:ext>
            </a:extLst>
          </xdr:cNvPr>
          <xdr:cNvGrpSpPr/>
        </xdr:nvGrpSpPr>
        <xdr:grpSpPr>
          <a:xfrm>
            <a:off x="560256" y="694700"/>
            <a:ext cx="5130023" cy="236112"/>
            <a:chOff x="4376606" y="1229259"/>
            <a:chExt cx="5130023" cy="270713"/>
          </a:xfrm>
          <a:solidFill>
            <a:schemeClr val="bg1"/>
          </a:solidFill>
        </xdr:grpSpPr>
        <xdr:sp macro="" textlink="">
          <xdr:nvSpPr>
            <xdr:cNvPr id="39" name="CuadroTexto 38">
              <a:extLst>
                <a:ext uri="{FF2B5EF4-FFF2-40B4-BE49-F238E27FC236}">
                  <a16:creationId xmlns:a16="http://schemas.microsoft.com/office/drawing/2014/main" xmlns="" id="{00000000-0008-0000-0000-00000D000000}"/>
                </a:ext>
              </a:extLst>
            </xdr:cNvPr>
            <xdr:cNvSpPr txBox="1"/>
          </xdr:nvSpPr>
          <xdr:spPr>
            <a:xfrm>
              <a:off x="4376606" y="1229259"/>
              <a:ext cx="348378" cy="27071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xdr:txBody>
        </xdr:sp>
        <xdr:sp macro="" textlink="">
          <xdr:nvSpPr>
            <xdr:cNvPr id="40" name="CuadroTexto 39">
              <a:extLst>
                <a:ext uri="{FF2B5EF4-FFF2-40B4-BE49-F238E27FC236}">
                  <a16:creationId xmlns:a16="http://schemas.microsoft.com/office/drawing/2014/main" xmlns="" id="{00000000-0008-0000-0000-00000E000000}"/>
                </a:ext>
              </a:extLst>
            </xdr:cNvPr>
            <xdr:cNvSpPr txBox="1"/>
          </xdr:nvSpPr>
          <xdr:spPr>
            <a:xfrm>
              <a:off x="4750550" y="1229261"/>
              <a:ext cx="1052329" cy="25889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[GRD_ XX_REG_06 Diagnóstico]</a:t>
              </a:r>
            </a:p>
          </xdr:txBody>
        </xdr:sp>
        <xdr:grpSp>
          <xdr:nvGrpSpPr>
            <xdr:cNvPr id="41" name="Grupo 40">
              <a:extLst>
                <a:ext uri="{FF2B5EF4-FFF2-40B4-BE49-F238E27FC236}">
                  <a16:creationId xmlns:a16="http://schemas.microsoft.com/office/drawing/2014/main" xmlns="" id="{00000000-0008-0000-0000-00000F000000}"/>
                </a:ext>
              </a:extLst>
            </xdr:cNvPr>
            <xdr:cNvGrpSpPr/>
          </xdr:nvGrpSpPr>
          <xdr:grpSpPr>
            <a:xfrm>
              <a:off x="6049924" y="1239879"/>
              <a:ext cx="1281689" cy="241305"/>
              <a:chOff x="6049924" y="1239879"/>
              <a:chExt cx="1281689" cy="241305"/>
            </a:xfrm>
            <a:grpFill/>
          </xdr:grpSpPr>
          <xdr:sp macro="" textlink="">
            <xdr:nvSpPr>
              <xdr:cNvPr id="48" name="CuadroTexto 47">
                <a:extLst>
                  <a:ext uri="{FF2B5EF4-FFF2-40B4-BE49-F238E27FC236}">
                    <a16:creationId xmlns:a16="http://schemas.microsoft.com/office/drawing/2014/main" xmlns="" id="{00000000-0008-0000-0000-000016000000}"/>
                  </a:ext>
                </a:extLst>
              </xdr:cNvPr>
              <xdr:cNvSpPr txBox="1"/>
            </xdr:nvSpPr>
            <xdr:spPr>
              <a:xfrm>
                <a:off x="6049924" y="1239879"/>
                <a:ext cx="46285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xdr:nvSpPr>
              <xdr:cNvPr id="49" name="CuadroTexto 48">
                <a:extLst>
                  <a:ext uri="{FF2B5EF4-FFF2-40B4-BE49-F238E27FC236}">
                    <a16:creationId xmlns:a16="http://schemas.microsoft.com/office/drawing/2014/main" xmlns="" id="{00000000-0008-0000-0000-000017000000}"/>
                  </a:ext>
                </a:extLst>
              </xdr:cNvPr>
              <xdr:cNvSpPr txBox="1"/>
            </xdr:nvSpPr>
            <xdr:spPr>
              <a:xfrm>
                <a:off x="6530444" y="1239879"/>
                <a:ext cx="801169"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42" name="Grupo 41">
              <a:extLst>
                <a:ext uri="{FF2B5EF4-FFF2-40B4-BE49-F238E27FC236}">
                  <a16:creationId xmlns:a16="http://schemas.microsoft.com/office/drawing/2014/main" xmlns="" id="{00000000-0008-0000-0000-000010000000}"/>
                </a:ext>
              </a:extLst>
            </xdr:cNvPr>
            <xdr:cNvGrpSpPr/>
          </xdr:nvGrpSpPr>
          <xdr:grpSpPr>
            <a:xfrm>
              <a:off x="7377135" y="1239879"/>
              <a:ext cx="1037710" cy="241305"/>
              <a:chOff x="5738835" y="1246229"/>
              <a:chExt cx="1037710" cy="241305"/>
            </a:xfrm>
            <a:grpFill/>
          </xdr:grpSpPr>
          <xdr:sp macro="" textlink="">
            <xdr:nvSpPr>
              <xdr:cNvPr id="46" name="CuadroTexto 45">
                <a:extLst>
                  <a:ext uri="{FF2B5EF4-FFF2-40B4-BE49-F238E27FC236}">
                    <a16:creationId xmlns:a16="http://schemas.microsoft.com/office/drawing/2014/main" xmlns="" id="{00000000-0008-0000-0000-000014000000}"/>
                  </a:ext>
                </a:extLst>
              </xdr:cNvPr>
              <xdr:cNvSpPr txBox="1"/>
            </xdr:nvSpPr>
            <xdr:spPr>
              <a:xfrm>
                <a:off x="5738835" y="1246230"/>
                <a:ext cx="621019" cy="23858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xdr:nvSpPr>
              <xdr:cNvPr id="47" name="CuadroTexto 46">
                <a:extLst>
                  <a:ext uri="{FF2B5EF4-FFF2-40B4-BE49-F238E27FC236}">
                    <a16:creationId xmlns:a16="http://schemas.microsoft.com/office/drawing/2014/main" xmlns="" id="{00000000-0008-0000-0000-000015000000}"/>
                  </a:ext>
                </a:extLst>
              </xdr:cNvPr>
              <xdr:cNvSpPr txBox="1"/>
            </xdr:nvSpPr>
            <xdr:spPr>
              <a:xfrm>
                <a:off x="6380545" y="1246229"/>
                <a:ext cx="39600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43" name="Grupo 42">
              <a:extLst>
                <a:ext uri="{FF2B5EF4-FFF2-40B4-BE49-F238E27FC236}">
                  <a16:creationId xmlns:a16="http://schemas.microsoft.com/office/drawing/2014/main" xmlns="" id="{00000000-0008-0000-0000-000011000000}"/>
                </a:ext>
              </a:extLst>
            </xdr:cNvPr>
            <xdr:cNvGrpSpPr/>
          </xdr:nvGrpSpPr>
          <xdr:grpSpPr>
            <a:xfrm>
              <a:off x="8526424" y="1239879"/>
              <a:ext cx="980205" cy="241306"/>
              <a:chOff x="4786274" y="1246229"/>
              <a:chExt cx="980205" cy="241306"/>
            </a:xfrm>
            <a:grpFill/>
          </xdr:grpSpPr>
          <xdr:sp macro="" textlink="">
            <xdr:nvSpPr>
              <xdr:cNvPr id="44" name="CuadroTexto 43">
                <a:extLst>
                  <a:ext uri="{FF2B5EF4-FFF2-40B4-BE49-F238E27FC236}">
                    <a16:creationId xmlns:a16="http://schemas.microsoft.com/office/drawing/2014/main" xmlns="" id="{00000000-0008-0000-0000-000012000000}"/>
                  </a:ext>
                </a:extLst>
              </xdr:cNvPr>
              <xdr:cNvSpPr txBox="1"/>
            </xdr:nvSpPr>
            <xdr:spPr>
              <a:xfrm>
                <a:off x="4786274" y="1246229"/>
                <a:ext cx="576000"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xdr:nvSpPr>
              <xdr:cNvPr id="45" name="CuadroTexto 44">
                <a:extLst>
                  <a:ext uri="{FF2B5EF4-FFF2-40B4-BE49-F238E27FC236}">
                    <a16:creationId xmlns:a16="http://schemas.microsoft.com/office/drawing/2014/main" xmlns="" id="{00000000-0008-0000-0000-000013000000}"/>
                  </a:ext>
                </a:extLst>
              </xdr:cNvPr>
              <xdr:cNvSpPr txBox="1"/>
            </xdr:nvSpPr>
            <xdr:spPr>
              <a:xfrm>
                <a:off x="5370479" y="1246229"/>
                <a:ext cx="396000" cy="241306"/>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5</xdr:col>
      <xdr:colOff>1561348</xdr:colOff>
      <xdr:row>1</xdr:row>
      <xdr:rowOff>171672</xdr:rowOff>
    </xdr:from>
    <xdr:to>
      <xdr:col>5</xdr:col>
      <xdr:colOff>2885859</xdr:colOff>
      <xdr:row>5</xdr:row>
      <xdr:rowOff>12689</xdr:rowOff>
    </xdr:to>
    <xdr:pic>
      <xdr:nvPicPr>
        <xdr:cNvPr id="50" name="Imagen 49">
          <a:extLst>
            <a:ext uri="{FF2B5EF4-FFF2-40B4-BE49-F238E27FC236}">
              <a16:creationId xmlns:a16="http://schemas.microsoft.com/office/drawing/2014/main" xmlns="" id="{8EB6A2AD-951C-7542-B622-4A0C12DE597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254748" y="355822"/>
          <a:ext cx="1324511" cy="577617"/>
        </a:xfrm>
        <a:prstGeom prst="rect">
          <a:avLst/>
        </a:prstGeom>
      </xdr:spPr>
    </xdr:pic>
    <xdr:clientData/>
  </xdr:twoCellAnchor>
  <xdr:twoCellAnchor>
    <xdr:from>
      <xdr:col>0</xdr:col>
      <xdr:colOff>0</xdr:colOff>
      <xdr:row>6</xdr:row>
      <xdr:rowOff>0</xdr:rowOff>
    </xdr:from>
    <xdr:to>
      <xdr:col>7</xdr:col>
      <xdr:colOff>0</xdr:colOff>
      <xdr:row>7</xdr:row>
      <xdr:rowOff>274522</xdr:rowOff>
    </xdr:to>
    <xdr:sp macro="" textlink="">
      <xdr:nvSpPr>
        <xdr:cNvPr id="51" name="Rectángulo redondeado 50">
          <a:extLst>
            <a:ext uri="{FF2B5EF4-FFF2-40B4-BE49-F238E27FC236}">
              <a16:creationId xmlns:a16="http://schemas.microsoft.com/office/drawing/2014/main" xmlns="" id="{CB2A3587-2E32-7F4D-8A94-384E7A5D2498}"/>
            </a:ext>
          </a:extLst>
        </xdr:cNvPr>
        <xdr:cNvSpPr/>
      </xdr:nvSpPr>
      <xdr:spPr>
        <a:xfrm>
          <a:off x="0" y="1104900"/>
          <a:ext cx="13887450" cy="687272"/>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118693</xdr:colOff>
      <xdr:row>6</xdr:row>
      <xdr:rowOff>153816</xdr:rowOff>
    </xdr:from>
    <xdr:to>
      <xdr:col>2</xdr:col>
      <xdr:colOff>736600</xdr:colOff>
      <xdr:row>7</xdr:row>
      <xdr:rowOff>145189</xdr:rowOff>
    </xdr:to>
    <xdr:sp macro="" textlink="">
      <xdr:nvSpPr>
        <xdr:cNvPr id="52" name="CuadroTexto 51">
          <a:extLst>
            <a:ext uri="{FF2B5EF4-FFF2-40B4-BE49-F238E27FC236}">
              <a16:creationId xmlns:a16="http://schemas.microsoft.com/office/drawing/2014/main" xmlns="" id="{00000000-0008-0000-0000-00001D000000}"/>
            </a:ext>
          </a:extLst>
        </xdr:cNvPr>
        <xdr:cNvSpPr txBox="1"/>
      </xdr:nvSpPr>
      <xdr:spPr>
        <a:xfrm>
          <a:off x="118693" y="1258716"/>
          <a:ext cx="1418007" cy="404123"/>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bg1"/>
              </a:solidFill>
              <a:latin typeface="ACHS Nueva Sans Medium" pitchFamily="2" charset="77"/>
            </a:rPr>
            <a:t>Nombre</a:t>
          </a:r>
          <a:r>
            <a:rPr lang="es-CL" sz="1000" baseline="0">
              <a:solidFill>
                <a:schemeClr val="bg1"/>
              </a:solidFill>
              <a:latin typeface="ACHS Nueva Sans Medium" pitchFamily="2" charset="77"/>
            </a:rPr>
            <a:t> empresa</a:t>
          </a:r>
          <a:endParaRPr lang="es-CL" sz="1000">
            <a:solidFill>
              <a:schemeClr val="bg1"/>
            </a:solidFill>
            <a:latin typeface="ACHS Nueva Sans Medium" pitchFamily="2" charset="77"/>
          </a:endParaRPr>
        </a:p>
      </xdr:txBody>
    </xdr:sp>
    <xdr:clientData/>
  </xdr:twoCellAnchor>
  <xdr:twoCellAnchor>
    <xdr:from>
      <xdr:col>2</xdr:col>
      <xdr:colOff>742951</xdr:colOff>
      <xdr:row>6</xdr:row>
      <xdr:rowOff>158158</xdr:rowOff>
    </xdr:from>
    <xdr:to>
      <xdr:col>3</xdr:col>
      <xdr:colOff>596900</xdr:colOff>
      <xdr:row>7</xdr:row>
      <xdr:rowOff>162571</xdr:rowOff>
    </xdr:to>
    <xdr:sp macro="" textlink="">
      <xdr:nvSpPr>
        <xdr:cNvPr id="53" name="CuadroTexto 52">
          <a:extLst>
            <a:ext uri="{FF2B5EF4-FFF2-40B4-BE49-F238E27FC236}">
              <a16:creationId xmlns:a16="http://schemas.microsoft.com/office/drawing/2014/main" xmlns="" id="{00000000-0008-0000-0000-00001E000000}"/>
            </a:ext>
          </a:extLst>
        </xdr:cNvPr>
        <xdr:cNvSpPr txBox="1"/>
      </xdr:nvSpPr>
      <xdr:spPr>
        <a:xfrm>
          <a:off x="1543051" y="1263058"/>
          <a:ext cx="1784349" cy="417163"/>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xdr:twoCellAnchor>
  <xdr:twoCellAnchor>
    <xdr:from>
      <xdr:col>3</xdr:col>
      <xdr:colOff>622291</xdr:colOff>
      <xdr:row>6</xdr:row>
      <xdr:rowOff>162500</xdr:rowOff>
    </xdr:from>
    <xdr:to>
      <xdr:col>3</xdr:col>
      <xdr:colOff>2070100</xdr:colOff>
      <xdr:row>7</xdr:row>
      <xdr:rowOff>154560</xdr:rowOff>
    </xdr:to>
    <xdr:sp macro="" textlink="">
      <xdr:nvSpPr>
        <xdr:cNvPr id="54" name="CuadroTexto 53">
          <a:extLst>
            <a:ext uri="{FF2B5EF4-FFF2-40B4-BE49-F238E27FC236}">
              <a16:creationId xmlns:a16="http://schemas.microsoft.com/office/drawing/2014/main" xmlns="" id="{00000000-0008-0000-0000-000021000000}"/>
            </a:ext>
          </a:extLst>
        </xdr:cNvPr>
        <xdr:cNvSpPr txBox="1"/>
      </xdr:nvSpPr>
      <xdr:spPr>
        <a:xfrm>
          <a:off x="3352791" y="1267400"/>
          <a:ext cx="1447809" cy="404810"/>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aseline="0">
              <a:solidFill>
                <a:schemeClr val="bg1"/>
              </a:solidFill>
              <a:latin typeface="ACHS Nueva Sans Medium" pitchFamily="2" charset="77"/>
            </a:rPr>
            <a:t>Dirección casa matriz</a:t>
          </a:r>
          <a:endParaRPr lang="es-CL" sz="1000">
            <a:solidFill>
              <a:schemeClr val="bg1"/>
            </a:solidFill>
            <a:latin typeface="ACHS Nueva Sans Medium" pitchFamily="2" charset="77"/>
          </a:endParaRPr>
        </a:p>
      </xdr:txBody>
    </xdr:sp>
    <xdr:clientData/>
  </xdr:twoCellAnchor>
  <xdr:twoCellAnchor>
    <xdr:from>
      <xdr:col>3</xdr:col>
      <xdr:colOff>2079969</xdr:colOff>
      <xdr:row>6</xdr:row>
      <xdr:rowOff>162500</xdr:rowOff>
    </xdr:from>
    <xdr:to>
      <xdr:col>3</xdr:col>
      <xdr:colOff>4267200</xdr:colOff>
      <xdr:row>7</xdr:row>
      <xdr:rowOff>145178</xdr:rowOff>
    </xdr:to>
    <xdr:sp macro="" textlink="">
      <xdr:nvSpPr>
        <xdr:cNvPr id="55" name="CuadroTexto 54">
          <a:extLst>
            <a:ext uri="{FF2B5EF4-FFF2-40B4-BE49-F238E27FC236}">
              <a16:creationId xmlns:a16="http://schemas.microsoft.com/office/drawing/2014/main" xmlns="" id="{00000000-0008-0000-0000-000022000000}"/>
            </a:ext>
          </a:extLst>
        </xdr:cNvPr>
        <xdr:cNvSpPr txBox="1"/>
      </xdr:nvSpPr>
      <xdr:spPr>
        <a:xfrm>
          <a:off x="4810469" y="1267400"/>
          <a:ext cx="2187231" cy="395428"/>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xdr:twoCellAnchor>
  <xdr:twoCellAnchor>
    <xdr:from>
      <xdr:col>3</xdr:col>
      <xdr:colOff>4286251</xdr:colOff>
      <xdr:row>6</xdr:row>
      <xdr:rowOff>179619</xdr:rowOff>
    </xdr:from>
    <xdr:to>
      <xdr:col>4</xdr:col>
      <xdr:colOff>177800</xdr:colOff>
      <xdr:row>7</xdr:row>
      <xdr:rowOff>144507</xdr:rowOff>
    </xdr:to>
    <xdr:sp macro="" textlink="">
      <xdr:nvSpPr>
        <xdr:cNvPr id="56" name="CuadroTexto 55">
          <a:extLst>
            <a:ext uri="{FF2B5EF4-FFF2-40B4-BE49-F238E27FC236}">
              <a16:creationId xmlns:a16="http://schemas.microsoft.com/office/drawing/2014/main" xmlns="" id="{0BB24361-7D51-2544-8C99-CA05DADFC272}"/>
            </a:ext>
          </a:extLst>
        </xdr:cNvPr>
        <xdr:cNvSpPr txBox="1"/>
      </xdr:nvSpPr>
      <xdr:spPr>
        <a:xfrm>
          <a:off x="7251701" y="1284519"/>
          <a:ext cx="1650999" cy="37763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Responsable del registro</a:t>
          </a:r>
        </a:p>
      </xdr:txBody>
    </xdr:sp>
    <xdr:clientData/>
  </xdr:twoCellAnchor>
  <xdr:twoCellAnchor>
    <xdr:from>
      <xdr:col>4</xdr:col>
      <xdr:colOff>198963</xdr:colOff>
      <xdr:row>6</xdr:row>
      <xdr:rowOff>179618</xdr:rowOff>
    </xdr:from>
    <xdr:to>
      <xdr:col>4</xdr:col>
      <xdr:colOff>1752600</xdr:colOff>
      <xdr:row>7</xdr:row>
      <xdr:rowOff>144506</xdr:rowOff>
    </xdr:to>
    <xdr:sp macro="" textlink="">
      <xdr:nvSpPr>
        <xdr:cNvPr id="57" name="CuadroTexto 56">
          <a:extLst>
            <a:ext uri="{FF2B5EF4-FFF2-40B4-BE49-F238E27FC236}">
              <a16:creationId xmlns:a16="http://schemas.microsoft.com/office/drawing/2014/main" xmlns="" id="{ED389392-EAEE-DD4C-98D6-680BD1CCB820}"/>
            </a:ext>
          </a:extLst>
        </xdr:cNvPr>
        <xdr:cNvSpPr txBox="1"/>
      </xdr:nvSpPr>
      <xdr:spPr>
        <a:xfrm>
          <a:off x="8923863" y="1284518"/>
          <a:ext cx="1553637" cy="37763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a:t>
          </a:r>
        </a:p>
      </xdr:txBody>
    </xdr:sp>
    <xdr:clientData/>
  </xdr:twoCellAnchor>
  <xdr:twoCellAnchor>
    <xdr:from>
      <xdr:col>5</xdr:col>
      <xdr:colOff>908050</xdr:colOff>
      <xdr:row>6</xdr:row>
      <xdr:rowOff>172830</xdr:rowOff>
    </xdr:from>
    <xdr:to>
      <xdr:col>5</xdr:col>
      <xdr:colOff>2132050</xdr:colOff>
      <xdr:row>7</xdr:row>
      <xdr:rowOff>134511</xdr:rowOff>
    </xdr:to>
    <xdr:sp macro="" textlink="">
      <xdr:nvSpPr>
        <xdr:cNvPr id="58" name="CuadroTexto 57">
          <a:extLst>
            <a:ext uri="{FF2B5EF4-FFF2-40B4-BE49-F238E27FC236}">
              <a16:creationId xmlns:a16="http://schemas.microsoft.com/office/drawing/2014/main" xmlns="" id="{FA7BE25D-736D-1746-923D-0324E7872071}"/>
            </a:ext>
          </a:extLst>
        </xdr:cNvPr>
        <xdr:cNvSpPr txBox="1"/>
      </xdr:nvSpPr>
      <xdr:spPr>
        <a:xfrm>
          <a:off x="11601450" y="1277730"/>
          <a:ext cx="1224000" cy="374431"/>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xdr:twoCellAnchor>
  <xdr:twoCellAnchor>
    <xdr:from>
      <xdr:col>4</xdr:col>
      <xdr:colOff>1727201</xdr:colOff>
      <xdr:row>6</xdr:row>
      <xdr:rowOff>179618</xdr:rowOff>
    </xdr:from>
    <xdr:to>
      <xdr:col>5</xdr:col>
      <xdr:colOff>901700</xdr:colOff>
      <xdr:row>7</xdr:row>
      <xdr:rowOff>142060</xdr:rowOff>
    </xdr:to>
    <xdr:sp macro="" textlink="">
      <xdr:nvSpPr>
        <xdr:cNvPr id="59" name="CuadroTexto 58">
          <a:extLst>
            <a:ext uri="{FF2B5EF4-FFF2-40B4-BE49-F238E27FC236}">
              <a16:creationId xmlns:a16="http://schemas.microsoft.com/office/drawing/2014/main" xmlns="" id="{4495EB02-413C-2344-A1C0-43A3E5FF7365}"/>
            </a:ext>
          </a:extLst>
        </xdr:cNvPr>
        <xdr:cNvSpPr txBox="1"/>
      </xdr:nvSpPr>
      <xdr:spPr>
        <a:xfrm>
          <a:off x="10452101" y="1284518"/>
          <a:ext cx="1142999" cy="375192"/>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Fecha registro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6350</xdr:colOff>
      <xdr:row>9</xdr:row>
      <xdr:rowOff>25400</xdr:rowOff>
    </xdr:from>
    <xdr:to>
      <xdr:col>6</xdr:col>
      <xdr:colOff>25400</xdr:colOff>
      <xdr:row>11</xdr:row>
      <xdr:rowOff>142977</xdr:rowOff>
    </xdr:to>
    <xdr:grpSp>
      <xdr:nvGrpSpPr>
        <xdr:cNvPr id="69" name="Grupo 68"/>
        <xdr:cNvGrpSpPr/>
      </xdr:nvGrpSpPr>
      <xdr:grpSpPr>
        <a:xfrm>
          <a:off x="180975" y="2152650"/>
          <a:ext cx="11877675" cy="395390"/>
          <a:chOff x="291478" y="1472349"/>
          <a:chExt cx="11880850" cy="396977"/>
        </a:xfrm>
      </xdr:grpSpPr>
      <xdr:sp macro="" textlink="">
        <xdr:nvSpPr>
          <xdr:cNvPr id="70" name="Rectángulo redondeado 69"/>
          <xdr:cNvSpPr/>
        </xdr:nvSpPr>
        <xdr:spPr>
          <a:xfrm>
            <a:off x="291478" y="1472349"/>
            <a:ext cx="11880850" cy="396977"/>
          </a:xfrm>
          <a:prstGeom prst="roundRect">
            <a:avLst/>
          </a:prstGeom>
          <a:solidFill>
            <a:srgbClr val="004C1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71" name="Picture 11">
            <a:extLst>
              <a:ext uri="{FF2B5EF4-FFF2-40B4-BE49-F238E27FC236}">
                <a16:creationId xmlns="" xmlns:r="http://schemas.openxmlformats.org/officeDocument/2006/relationships" xmlns:p="http://schemas.openxmlformats.org/presentationml/2006/main" xmlns:a16="http://schemas.microsoft.com/office/drawing/2014/main" xmlns:lc="http://schemas.openxmlformats.org/drawingml/2006/lockedCanvas" id="{66AF6D5C-B3D5-F6BB-3DCC-3A3DC538EE9E}"/>
              </a:ext>
            </a:extLst>
          </xdr:cNvPr>
          <xdr:cNvPicPr>
            <a:picLocks noChangeAspect="1"/>
          </xdr:cNvPicPr>
        </xdr:nvPicPr>
        <xdr:blipFill>
          <a:blip xmlns:r="http://schemas.openxmlformats.org/officeDocument/2006/relationships" r:embed="rId1"/>
          <a:stretch>
            <a:fillRect/>
          </a:stretch>
        </xdr:blipFill>
        <xdr:spPr>
          <a:xfrm>
            <a:off x="479316" y="1513148"/>
            <a:ext cx="304010" cy="308327"/>
          </a:xfrm>
          <a:prstGeom prst="rect">
            <a:avLst/>
          </a:prstGeom>
        </xdr:spPr>
      </xdr:pic>
      <xdr:grpSp>
        <xdr:nvGrpSpPr>
          <xdr:cNvPr id="72" name="Grupo 71"/>
          <xdr:cNvGrpSpPr/>
        </xdr:nvGrpSpPr>
        <xdr:grpSpPr>
          <a:xfrm>
            <a:off x="2275268" y="1527422"/>
            <a:ext cx="1759604" cy="288977"/>
            <a:chOff x="8221625" y="2351189"/>
            <a:chExt cx="1761823" cy="288000"/>
          </a:xfrm>
        </xdr:grpSpPr>
        <xdr:sp macro="" textlink="">
          <xdr:nvSpPr>
            <xdr:cNvPr id="88" name="Rectángulo redondeado 87"/>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9" name="Elipse 88">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sp macro="" textlink="">
          <xdr:nvSpPr>
            <xdr:cNvPr id="90" name="Rectángulo 89">
              <a:hlinkClick xmlns:r="http://schemas.openxmlformats.org/officeDocument/2006/relationships" r:id="rId2"/>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i="0" u="none"/>
                <a:t>IDENTIFICACIÓN</a:t>
              </a:r>
            </a:p>
          </xdr:txBody>
        </xdr:sp>
      </xdr:grpSp>
      <xdr:grpSp>
        <xdr:nvGrpSpPr>
          <xdr:cNvPr id="73" name="Grupo 72"/>
          <xdr:cNvGrpSpPr/>
        </xdr:nvGrpSpPr>
        <xdr:grpSpPr>
          <a:xfrm>
            <a:off x="1046784" y="1518629"/>
            <a:ext cx="1179620" cy="288977"/>
            <a:chOff x="8221625" y="2351189"/>
            <a:chExt cx="1179629" cy="288000"/>
          </a:xfrm>
        </xdr:grpSpPr>
        <xdr:sp macro="" textlink="">
          <xdr:nvSpPr>
            <xdr:cNvPr id="86" name="Rectángulo redondeado 85"/>
            <xdr:cNvSpPr/>
          </xdr:nvSpPr>
          <xdr:spPr>
            <a:xfrm>
              <a:off x="8221625" y="2351189"/>
              <a:ext cx="1179629"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7" name="Rectángulo 86">
              <a:hlinkClick xmlns:r="http://schemas.openxmlformats.org/officeDocument/2006/relationships" r:id="rId3"/>
            </xdr:cNvPr>
            <xdr:cNvSpPr/>
          </xdr:nvSpPr>
          <xdr:spPr>
            <a:xfrm>
              <a:off x="8274082" y="2381473"/>
              <a:ext cx="985695"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lang="es-CL" sz="900" b="1" i="0" u="none"/>
                <a:t>INSTRUCCIONES</a:t>
              </a:r>
            </a:p>
          </xdr:txBody>
        </xdr:sp>
      </xdr:grpSp>
      <xdr:grpSp>
        <xdr:nvGrpSpPr>
          <xdr:cNvPr id="74" name="Grupo 73"/>
          <xdr:cNvGrpSpPr/>
        </xdr:nvGrpSpPr>
        <xdr:grpSpPr>
          <a:xfrm>
            <a:off x="7683028" y="1528398"/>
            <a:ext cx="1759604" cy="288977"/>
            <a:chOff x="8221625" y="2351189"/>
            <a:chExt cx="1761823" cy="288000"/>
          </a:xfrm>
        </xdr:grpSpPr>
        <xdr:sp macro="" textlink="">
          <xdr:nvSpPr>
            <xdr:cNvPr id="83" name="Rectángulo redondeado 82">
              <a:hlinkClick xmlns:r="http://schemas.openxmlformats.org/officeDocument/2006/relationships" r:id="rId4"/>
            </xdr:cNvPr>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4" name="Elipse 83">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4</a:t>
              </a:r>
            </a:p>
          </xdr:txBody>
        </xdr:sp>
        <xdr:sp macro="" textlink="">
          <xdr:nvSpPr>
            <xdr:cNvPr id="85" name="Rectángulo 84"/>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TABLAS NR</a:t>
              </a:r>
            </a:p>
          </xdr:txBody>
        </xdr:sp>
      </xdr:grpSp>
      <xdr:grpSp>
        <xdr:nvGrpSpPr>
          <xdr:cNvPr id="75" name="Grupo 74"/>
          <xdr:cNvGrpSpPr/>
        </xdr:nvGrpSpPr>
        <xdr:grpSpPr>
          <a:xfrm>
            <a:off x="4088925" y="1523512"/>
            <a:ext cx="1761070" cy="288977"/>
            <a:chOff x="8221624" y="2351189"/>
            <a:chExt cx="1761823" cy="288000"/>
          </a:xfrm>
        </xdr:grpSpPr>
        <xdr:sp macro="" textlink="">
          <xdr:nvSpPr>
            <xdr:cNvPr id="80" name="Rectángulo redondeado 79">
              <a:hlinkClick xmlns:r="http://schemas.openxmlformats.org/officeDocument/2006/relationships" r:id="rId5"/>
            </xdr:cNvPr>
            <xdr:cNvSpPr/>
          </xdr:nvSpPr>
          <xdr:spPr>
            <a:xfrm>
              <a:off x="8221624"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1" name="Elipse 80">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sp macro="" textlink="">
          <xdr:nvSpPr>
            <xdr:cNvPr id="82" name="Rectángulo 81"/>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EVALUACIÓN</a:t>
              </a:r>
            </a:p>
          </xdr:txBody>
        </xdr:sp>
      </xdr:grpSp>
      <xdr:grpSp>
        <xdr:nvGrpSpPr>
          <xdr:cNvPr id="76" name="Grupo 75"/>
          <xdr:cNvGrpSpPr/>
        </xdr:nvGrpSpPr>
        <xdr:grpSpPr>
          <a:xfrm>
            <a:off x="5884511" y="1524491"/>
            <a:ext cx="1761069" cy="288977"/>
            <a:chOff x="8221625" y="2351189"/>
            <a:chExt cx="1761823" cy="288000"/>
          </a:xfrm>
        </xdr:grpSpPr>
        <xdr:sp macro="" textlink="">
          <xdr:nvSpPr>
            <xdr:cNvPr id="77" name="Rectángulo redondeado 76"/>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78" name="Elipse 77">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3</a:t>
              </a:r>
            </a:p>
          </xdr:txBody>
        </xdr:sp>
        <xdr:sp macro="" textlink="">
          <xdr:nvSpPr>
            <xdr:cNvPr id="79" name="Rectángulo 78">
              <a:hlinkClick xmlns:r="http://schemas.openxmlformats.org/officeDocument/2006/relationships" r:id="rId6"/>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i="1" u="sng"/>
                <a:t>MEDIDAS DE CONTROL</a:t>
              </a:r>
            </a:p>
          </xdr:txBody>
        </xdr:sp>
      </xdr:grpSp>
    </xdr:grpSp>
    <xdr:clientData fPrintsWithSheet="0"/>
  </xdr:twoCellAnchor>
  <xdr:twoCellAnchor>
    <xdr:from>
      <xdr:col>1</xdr:col>
      <xdr:colOff>12700</xdr:colOff>
      <xdr:row>8</xdr:row>
      <xdr:rowOff>177800</xdr:rowOff>
    </xdr:from>
    <xdr:to>
      <xdr:col>5</xdr:col>
      <xdr:colOff>2052300</xdr:colOff>
      <xdr:row>9</xdr:row>
      <xdr:rowOff>4250</xdr:rowOff>
    </xdr:to>
    <xdr:sp macro="" textlink="">
      <xdr:nvSpPr>
        <xdr:cNvPr id="91" name="Rectángulo 90"/>
        <xdr:cNvSpPr/>
      </xdr:nvSpPr>
      <xdr:spPr>
        <a:xfrm>
          <a:off x="190500" y="1282700"/>
          <a:ext cx="11844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1</xdr:col>
      <xdr:colOff>0</xdr:colOff>
      <xdr:row>11</xdr:row>
      <xdr:rowOff>177800</xdr:rowOff>
    </xdr:from>
    <xdr:to>
      <xdr:col>5</xdr:col>
      <xdr:colOff>2039600</xdr:colOff>
      <xdr:row>12</xdr:row>
      <xdr:rowOff>10600</xdr:rowOff>
    </xdr:to>
    <xdr:sp macro="" textlink="">
      <xdr:nvSpPr>
        <xdr:cNvPr id="92" name="Rectángulo 91"/>
        <xdr:cNvSpPr/>
      </xdr:nvSpPr>
      <xdr:spPr>
        <a:xfrm>
          <a:off x="177800" y="1771650"/>
          <a:ext cx="11844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0</xdr:col>
      <xdr:colOff>0</xdr:colOff>
      <xdr:row>0</xdr:row>
      <xdr:rowOff>0</xdr:rowOff>
    </xdr:from>
    <xdr:to>
      <xdr:col>13</xdr:col>
      <xdr:colOff>288290</xdr:colOff>
      <xdr:row>5</xdr:row>
      <xdr:rowOff>123024</xdr:rowOff>
    </xdr:to>
    <xdr:grpSp>
      <xdr:nvGrpSpPr>
        <xdr:cNvPr id="32" name="Grupo 31">
          <a:extLst>
            <a:ext uri="{FF2B5EF4-FFF2-40B4-BE49-F238E27FC236}">
              <a16:creationId xmlns:a16="http://schemas.microsoft.com/office/drawing/2014/main" xmlns="" id="{00000000-0008-0000-0000-000006000000}"/>
            </a:ext>
          </a:extLst>
        </xdr:cNvPr>
        <xdr:cNvGrpSpPr/>
      </xdr:nvGrpSpPr>
      <xdr:grpSpPr>
        <a:xfrm>
          <a:off x="0" y="0"/>
          <a:ext cx="24196040" cy="1035837"/>
          <a:chOff x="-247393" y="6350"/>
          <a:chExt cx="7305458" cy="1044000"/>
        </a:xfrm>
      </xdr:grpSpPr>
      <xdr:sp macro="" textlink="">
        <xdr:nvSpPr>
          <xdr:cNvPr id="33" name="Rectángulo 32">
            <a:extLst>
              <a:ext uri="{FF2B5EF4-FFF2-40B4-BE49-F238E27FC236}">
                <a16:creationId xmlns:a16="http://schemas.microsoft.com/office/drawing/2014/main" xmlns="" id="{00000000-0008-0000-0000-000007000000}"/>
              </a:ext>
            </a:extLst>
          </xdr:cNvPr>
          <xdr:cNvSpPr/>
        </xdr:nvSpPr>
        <xdr:spPr>
          <a:xfrm>
            <a:off x="-247392" y="6350"/>
            <a:ext cx="5670242"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34" name="Rectángulo 33">
            <a:extLst>
              <a:ext uri="{FF2B5EF4-FFF2-40B4-BE49-F238E27FC236}">
                <a16:creationId xmlns:a16="http://schemas.microsoft.com/office/drawing/2014/main" xmlns="" id="{00000000-0008-0000-0000-000008000000}"/>
              </a:ext>
            </a:extLst>
          </xdr:cNvPr>
          <xdr:cNvSpPr/>
        </xdr:nvSpPr>
        <xdr:spPr>
          <a:xfrm>
            <a:off x="-247393" y="298450"/>
            <a:ext cx="5670242"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35" name="CuadroTexto 34">
            <a:extLst>
              <a:ext uri="{FF2B5EF4-FFF2-40B4-BE49-F238E27FC236}">
                <a16:creationId xmlns:a16="http://schemas.microsoft.com/office/drawing/2014/main" xmlns="" id="{00000000-0008-0000-0000-000009000000}"/>
              </a:ext>
            </a:extLst>
          </xdr:cNvPr>
          <xdr:cNvSpPr txBox="1"/>
        </xdr:nvSpPr>
        <xdr:spPr>
          <a:xfrm>
            <a:off x="322438" y="294397"/>
            <a:ext cx="5076446"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MEDIDAS DE CONTROL</a:t>
            </a:r>
          </a:p>
        </xdr:txBody>
      </xdr:sp>
      <xdr:sp macro="" textlink="">
        <xdr:nvSpPr>
          <xdr:cNvPr id="36" name="Rectángulo 35">
            <a:extLst>
              <a:ext uri="{FF2B5EF4-FFF2-40B4-BE49-F238E27FC236}">
                <a16:creationId xmlns:a16="http://schemas.microsoft.com/office/drawing/2014/main" xmlns="" id="{00000000-0008-0000-0000-00000A000000}"/>
              </a:ext>
            </a:extLst>
          </xdr:cNvPr>
          <xdr:cNvSpPr/>
        </xdr:nvSpPr>
        <xdr:spPr>
          <a:xfrm>
            <a:off x="-107288" y="127000"/>
            <a:ext cx="387136"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37" name="CuadroTexto 36">
            <a:extLst>
              <a:ext uri="{FF2B5EF4-FFF2-40B4-BE49-F238E27FC236}">
                <a16:creationId xmlns:a16="http://schemas.microsoft.com/office/drawing/2014/main" xmlns="" id="{00000000-0008-0000-0000-00000B000000}"/>
              </a:ext>
            </a:extLst>
          </xdr:cNvPr>
          <xdr:cNvSpPr txBox="1"/>
        </xdr:nvSpPr>
        <xdr:spPr>
          <a:xfrm>
            <a:off x="326065" y="14997"/>
            <a:ext cx="6732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DESASTRES</a:t>
            </a:r>
          </a:p>
        </xdr:txBody>
      </xdr:sp>
      <xdr:grpSp>
        <xdr:nvGrpSpPr>
          <xdr:cNvPr id="38" name="Grupo 37">
            <a:extLst>
              <a:ext uri="{FF2B5EF4-FFF2-40B4-BE49-F238E27FC236}">
                <a16:creationId xmlns:a16="http://schemas.microsoft.com/office/drawing/2014/main" xmlns="" id="{00000000-0008-0000-0000-00000C000000}"/>
              </a:ext>
            </a:extLst>
          </xdr:cNvPr>
          <xdr:cNvGrpSpPr/>
        </xdr:nvGrpSpPr>
        <xdr:grpSpPr>
          <a:xfrm>
            <a:off x="358943" y="694700"/>
            <a:ext cx="4502117" cy="236112"/>
            <a:chOff x="4175293" y="1229259"/>
            <a:chExt cx="4502117" cy="270713"/>
          </a:xfrm>
          <a:solidFill>
            <a:schemeClr val="bg1"/>
          </a:solidFill>
        </xdr:grpSpPr>
        <xdr:sp macro="" textlink="">
          <xdr:nvSpPr>
            <xdr:cNvPr id="39" name="CuadroTexto 38">
              <a:extLst>
                <a:ext uri="{FF2B5EF4-FFF2-40B4-BE49-F238E27FC236}">
                  <a16:creationId xmlns:a16="http://schemas.microsoft.com/office/drawing/2014/main" xmlns="" id="{00000000-0008-0000-0000-00000D000000}"/>
                </a:ext>
              </a:extLst>
            </xdr:cNvPr>
            <xdr:cNvSpPr txBox="1"/>
          </xdr:nvSpPr>
          <xdr:spPr>
            <a:xfrm>
              <a:off x="4175293" y="1229259"/>
              <a:ext cx="348378" cy="270713"/>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xdr:txBody>
        </xdr:sp>
        <xdr:sp macro="" textlink="">
          <xdr:nvSpPr>
            <xdr:cNvPr id="40" name="CuadroTexto 39">
              <a:extLst>
                <a:ext uri="{FF2B5EF4-FFF2-40B4-BE49-F238E27FC236}">
                  <a16:creationId xmlns:a16="http://schemas.microsoft.com/office/drawing/2014/main" xmlns="" id="{00000000-0008-0000-0000-00000E000000}"/>
                </a:ext>
              </a:extLst>
            </xdr:cNvPr>
            <xdr:cNvSpPr txBox="1"/>
          </xdr:nvSpPr>
          <xdr:spPr>
            <a:xfrm>
              <a:off x="4539653" y="1229261"/>
              <a:ext cx="663034" cy="25889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[GRD_ XX_REG_06 Diagnóstico]</a:t>
              </a:r>
            </a:p>
          </xdr:txBody>
        </xdr:sp>
        <xdr:grpSp>
          <xdr:nvGrpSpPr>
            <xdr:cNvPr id="41" name="Grupo 40">
              <a:extLst>
                <a:ext uri="{FF2B5EF4-FFF2-40B4-BE49-F238E27FC236}">
                  <a16:creationId xmlns:a16="http://schemas.microsoft.com/office/drawing/2014/main" xmlns="" id="{00000000-0008-0000-0000-00000F000000}"/>
                </a:ext>
              </a:extLst>
            </xdr:cNvPr>
            <xdr:cNvGrpSpPr/>
          </xdr:nvGrpSpPr>
          <xdr:grpSpPr>
            <a:xfrm>
              <a:off x="5220707" y="1239879"/>
              <a:ext cx="1281690" cy="241305"/>
              <a:chOff x="5220707" y="1239879"/>
              <a:chExt cx="1281690" cy="241305"/>
            </a:xfrm>
            <a:grpFill/>
          </xdr:grpSpPr>
          <xdr:sp macro="" textlink="">
            <xdr:nvSpPr>
              <xdr:cNvPr id="49" name="CuadroTexto 48">
                <a:extLst>
                  <a:ext uri="{FF2B5EF4-FFF2-40B4-BE49-F238E27FC236}">
                    <a16:creationId xmlns:a16="http://schemas.microsoft.com/office/drawing/2014/main" xmlns="" id="{00000000-0008-0000-0000-000016000000}"/>
                  </a:ext>
                </a:extLst>
              </xdr:cNvPr>
              <xdr:cNvSpPr txBox="1"/>
            </xdr:nvSpPr>
            <xdr:spPr>
              <a:xfrm>
                <a:off x="5220707" y="1239879"/>
                <a:ext cx="46285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xdr:nvSpPr>
              <xdr:cNvPr id="50" name="CuadroTexto 49">
                <a:extLst>
                  <a:ext uri="{FF2B5EF4-FFF2-40B4-BE49-F238E27FC236}">
                    <a16:creationId xmlns:a16="http://schemas.microsoft.com/office/drawing/2014/main" xmlns="" id="{00000000-0008-0000-0000-000017000000}"/>
                  </a:ext>
                </a:extLst>
              </xdr:cNvPr>
              <xdr:cNvSpPr txBox="1"/>
            </xdr:nvSpPr>
            <xdr:spPr>
              <a:xfrm>
                <a:off x="5701228" y="1239879"/>
                <a:ext cx="801169"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42" name="Grupo 41">
              <a:extLst>
                <a:ext uri="{FF2B5EF4-FFF2-40B4-BE49-F238E27FC236}">
                  <a16:creationId xmlns:a16="http://schemas.microsoft.com/office/drawing/2014/main" xmlns="" id="{00000000-0008-0000-0000-000010000000}"/>
                </a:ext>
              </a:extLst>
            </xdr:cNvPr>
            <xdr:cNvGrpSpPr/>
          </xdr:nvGrpSpPr>
          <xdr:grpSpPr>
            <a:xfrm>
              <a:off x="6547918" y="1239879"/>
              <a:ext cx="1037710" cy="241305"/>
              <a:chOff x="4909618" y="1246229"/>
              <a:chExt cx="1037710" cy="241305"/>
            </a:xfrm>
            <a:grpFill/>
          </xdr:grpSpPr>
          <xdr:sp macro="" textlink="">
            <xdr:nvSpPr>
              <xdr:cNvPr id="46" name="CuadroTexto 45">
                <a:extLst>
                  <a:ext uri="{FF2B5EF4-FFF2-40B4-BE49-F238E27FC236}">
                    <a16:creationId xmlns:a16="http://schemas.microsoft.com/office/drawing/2014/main" xmlns="" id="{00000000-0008-0000-0000-000014000000}"/>
                  </a:ext>
                </a:extLst>
              </xdr:cNvPr>
              <xdr:cNvSpPr txBox="1"/>
            </xdr:nvSpPr>
            <xdr:spPr>
              <a:xfrm>
                <a:off x="4909618" y="1246230"/>
                <a:ext cx="621019" cy="238582"/>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xdr:nvSpPr>
              <xdr:cNvPr id="48" name="CuadroTexto 47">
                <a:extLst>
                  <a:ext uri="{FF2B5EF4-FFF2-40B4-BE49-F238E27FC236}">
                    <a16:creationId xmlns:a16="http://schemas.microsoft.com/office/drawing/2014/main" xmlns="" id="{00000000-0008-0000-0000-000015000000}"/>
                  </a:ext>
                </a:extLst>
              </xdr:cNvPr>
              <xdr:cNvSpPr txBox="1"/>
            </xdr:nvSpPr>
            <xdr:spPr>
              <a:xfrm>
                <a:off x="5551328" y="1246229"/>
                <a:ext cx="396000" cy="241305"/>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43" name="Grupo 42">
              <a:extLst>
                <a:ext uri="{FF2B5EF4-FFF2-40B4-BE49-F238E27FC236}">
                  <a16:creationId xmlns:a16="http://schemas.microsoft.com/office/drawing/2014/main" xmlns="" id="{00000000-0008-0000-0000-000011000000}"/>
                </a:ext>
              </a:extLst>
            </xdr:cNvPr>
            <xdr:cNvGrpSpPr/>
          </xdr:nvGrpSpPr>
          <xdr:grpSpPr>
            <a:xfrm>
              <a:off x="7697207" y="1239879"/>
              <a:ext cx="980203" cy="241306"/>
              <a:chOff x="3957057" y="1246229"/>
              <a:chExt cx="980203" cy="241306"/>
            </a:xfrm>
            <a:grpFill/>
          </xdr:grpSpPr>
          <xdr:sp macro="" textlink="">
            <xdr:nvSpPr>
              <xdr:cNvPr id="44" name="CuadroTexto 43">
                <a:extLst>
                  <a:ext uri="{FF2B5EF4-FFF2-40B4-BE49-F238E27FC236}">
                    <a16:creationId xmlns:a16="http://schemas.microsoft.com/office/drawing/2014/main" xmlns="" id="{00000000-0008-0000-0000-000012000000}"/>
                  </a:ext>
                </a:extLst>
              </xdr:cNvPr>
              <xdr:cNvSpPr txBox="1"/>
            </xdr:nvSpPr>
            <xdr:spPr>
              <a:xfrm>
                <a:off x="3957057" y="1246229"/>
                <a:ext cx="576000" cy="24130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xdr:nvSpPr>
              <xdr:cNvPr id="45" name="CuadroTexto 44">
                <a:extLst>
                  <a:ext uri="{FF2B5EF4-FFF2-40B4-BE49-F238E27FC236}">
                    <a16:creationId xmlns:a16="http://schemas.microsoft.com/office/drawing/2014/main" xmlns="" id="{00000000-0008-0000-0000-000013000000}"/>
                  </a:ext>
                </a:extLst>
              </xdr:cNvPr>
              <xdr:cNvSpPr txBox="1"/>
            </xdr:nvSpPr>
            <xdr:spPr>
              <a:xfrm>
                <a:off x="4541260" y="1246229"/>
                <a:ext cx="396000" cy="241306"/>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7</xdr:col>
      <xdr:colOff>1878849</xdr:colOff>
      <xdr:row>1</xdr:row>
      <xdr:rowOff>131985</xdr:rowOff>
    </xdr:from>
    <xdr:to>
      <xdr:col>7</xdr:col>
      <xdr:colOff>3201772</xdr:colOff>
      <xdr:row>4</xdr:row>
      <xdr:rowOff>155565</xdr:rowOff>
    </xdr:to>
    <xdr:pic>
      <xdr:nvPicPr>
        <xdr:cNvPr id="54" name="Imagen 53">
          <a:extLst>
            <a:ext uri="{FF2B5EF4-FFF2-40B4-BE49-F238E27FC236}">
              <a16:creationId xmlns:a16="http://schemas.microsoft.com/office/drawing/2014/main" xmlns="" id="{8EB6A2AD-951C-7542-B622-4A0C12DE597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309349" y="314548"/>
          <a:ext cx="1322923" cy="571267"/>
        </a:xfrm>
        <a:prstGeom prst="rect">
          <a:avLst/>
        </a:prstGeom>
      </xdr:spPr>
    </xdr:pic>
    <xdr:clientData/>
  </xdr:twoCellAnchor>
  <xdr:twoCellAnchor>
    <xdr:from>
      <xdr:col>0</xdr:col>
      <xdr:colOff>0</xdr:colOff>
      <xdr:row>6</xdr:row>
      <xdr:rowOff>0</xdr:rowOff>
    </xdr:from>
    <xdr:to>
      <xdr:col>7</xdr:col>
      <xdr:colOff>0</xdr:colOff>
      <xdr:row>7</xdr:row>
      <xdr:rowOff>274522</xdr:rowOff>
    </xdr:to>
    <xdr:sp macro="" textlink="">
      <xdr:nvSpPr>
        <xdr:cNvPr id="55" name="Rectángulo redondeado 54">
          <a:extLst>
            <a:ext uri="{FF2B5EF4-FFF2-40B4-BE49-F238E27FC236}">
              <a16:creationId xmlns:a16="http://schemas.microsoft.com/office/drawing/2014/main" xmlns="" id="{CB2A3587-2E32-7F4D-8A94-384E7A5D2498}"/>
            </a:ext>
          </a:extLst>
        </xdr:cNvPr>
        <xdr:cNvSpPr/>
      </xdr:nvSpPr>
      <xdr:spPr>
        <a:xfrm>
          <a:off x="0" y="1104900"/>
          <a:ext cx="13887450" cy="687272"/>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118693</xdr:colOff>
      <xdr:row>6</xdr:row>
      <xdr:rowOff>153816</xdr:rowOff>
    </xdr:from>
    <xdr:to>
      <xdr:col>2</xdr:col>
      <xdr:colOff>736600</xdr:colOff>
      <xdr:row>7</xdr:row>
      <xdr:rowOff>145189</xdr:rowOff>
    </xdr:to>
    <xdr:sp macro="" textlink="">
      <xdr:nvSpPr>
        <xdr:cNvPr id="56" name="CuadroTexto 55">
          <a:extLst>
            <a:ext uri="{FF2B5EF4-FFF2-40B4-BE49-F238E27FC236}">
              <a16:creationId xmlns:a16="http://schemas.microsoft.com/office/drawing/2014/main" xmlns="" id="{00000000-0008-0000-0000-00001D000000}"/>
            </a:ext>
          </a:extLst>
        </xdr:cNvPr>
        <xdr:cNvSpPr txBox="1"/>
      </xdr:nvSpPr>
      <xdr:spPr>
        <a:xfrm>
          <a:off x="118693" y="1258716"/>
          <a:ext cx="1652957" cy="404123"/>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bg1"/>
              </a:solidFill>
              <a:latin typeface="ACHS Nueva Sans Medium" pitchFamily="2" charset="77"/>
            </a:rPr>
            <a:t>Nombre</a:t>
          </a:r>
          <a:r>
            <a:rPr lang="es-CL" sz="1000" baseline="0">
              <a:solidFill>
                <a:schemeClr val="bg1"/>
              </a:solidFill>
              <a:latin typeface="ACHS Nueva Sans Medium" pitchFamily="2" charset="77"/>
            </a:rPr>
            <a:t> empresa</a:t>
          </a:r>
          <a:endParaRPr lang="es-CL" sz="1000">
            <a:solidFill>
              <a:schemeClr val="bg1"/>
            </a:solidFill>
            <a:latin typeface="ACHS Nueva Sans Medium" pitchFamily="2" charset="77"/>
          </a:endParaRPr>
        </a:p>
      </xdr:txBody>
    </xdr:sp>
    <xdr:clientData/>
  </xdr:twoCellAnchor>
  <xdr:twoCellAnchor>
    <xdr:from>
      <xdr:col>2</xdr:col>
      <xdr:colOff>742951</xdr:colOff>
      <xdr:row>6</xdr:row>
      <xdr:rowOff>158158</xdr:rowOff>
    </xdr:from>
    <xdr:to>
      <xdr:col>3</xdr:col>
      <xdr:colOff>596900</xdr:colOff>
      <xdr:row>7</xdr:row>
      <xdr:rowOff>162571</xdr:rowOff>
    </xdr:to>
    <xdr:sp macro="" textlink="">
      <xdr:nvSpPr>
        <xdr:cNvPr id="57" name="CuadroTexto 56">
          <a:extLst>
            <a:ext uri="{FF2B5EF4-FFF2-40B4-BE49-F238E27FC236}">
              <a16:creationId xmlns:a16="http://schemas.microsoft.com/office/drawing/2014/main" xmlns="" id="{00000000-0008-0000-0000-00001E000000}"/>
            </a:ext>
          </a:extLst>
        </xdr:cNvPr>
        <xdr:cNvSpPr txBox="1"/>
      </xdr:nvSpPr>
      <xdr:spPr>
        <a:xfrm>
          <a:off x="1778001" y="1263058"/>
          <a:ext cx="1784349" cy="417163"/>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xdr:twoCellAnchor>
  <xdr:twoCellAnchor>
    <xdr:from>
      <xdr:col>3</xdr:col>
      <xdr:colOff>622291</xdr:colOff>
      <xdr:row>6</xdr:row>
      <xdr:rowOff>162500</xdr:rowOff>
    </xdr:from>
    <xdr:to>
      <xdr:col>3</xdr:col>
      <xdr:colOff>2070100</xdr:colOff>
      <xdr:row>7</xdr:row>
      <xdr:rowOff>154560</xdr:rowOff>
    </xdr:to>
    <xdr:sp macro="" textlink="">
      <xdr:nvSpPr>
        <xdr:cNvPr id="58" name="CuadroTexto 57">
          <a:extLst>
            <a:ext uri="{FF2B5EF4-FFF2-40B4-BE49-F238E27FC236}">
              <a16:creationId xmlns:a16="http://schemas.microsoft.com/office/drawing/2014/main" xmlns="" id="{00000000-0008-0000-0000-000021000000}"/>
            </a:ext>
          </a:extLst>
        </xdr:cNvPr>
        <xdr:cNvSpPr txBox="1"/>
      </xdr:nvSpPr>
      <xdr:spPr>
        <a:xfrm>
          <a:off x="3587741" y="1267400"/>
          <a:ext cx="1447809" cy="404810"/>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baseline="0">
              <a:solidFill>
                <a:schemeClr val="bg1"/>
              </a:solidFill>
              <a:latin typeface="ACHS Nueva Sans Medium" pitchFamily="2" charset="77"/>
            </a:rPr>
            <a:t>Dirección casa matriz</a:t>
          </a:r>
          <a:endParaRPr lang="es-CL" sz="1000">
            <a:solidFill>
              <a:schemeClr val="bg1"/>
            </a:solidFill>
            <a:latin typeface="ACHS Nueva Sans Medium" pitchFamily="2" charset="77"/>
          </a:endParaRPr>
        </a:p>
      </xdr:txBody>
    </xdr:sp>
    <xdr:clientData/>
  </xdr:twoCellAnchor>
  <xdr:twoCellAnchor>
    <xdr:from>
      <xdr:col>3</xdr:col>
      <xdr:colOff>2079969</xdr:colOff>
      <xdr:row>6</xdr:row>
      <xdr:rowOff>162500</xdr:rowOff>
    </xdr:from>
    <xdr:to>
      <xdr:col>3</xdr:col>
      <xdr:colOff>4267200</xdr:colOff>
      <xdr:row>7</xdr:row>
      <xdr:rowOff>145178</xdr:rowOff>
    </xdr:to>
    <xdr:sp macro="" textlink="">
      <xdr:nvSpPr>
        <xdr:cNvPr id="59" name="CuadroTexto 58">
          <a:extLst>
            <a:ext uri="{FF2B5EF4-FFF2-40B4-BE49-F238E27FC236}">
              <a16:creationId xmlns:a16="http://schemas.microsoft.com/office/drawing/2014/main" xmlns="" id="{00000000-0008-0000-0000-000022000000}"/>
            </a:ext>
          </a:extLst>
        </xdr:cNvPr>
        <xdr:cNvSpPr txBox="1"/>
      </xdr:nvSpPr>
      <xdr:spPr>
        <a:xfrm>
          <a:off x="5045419" y="1267400"/>
          <a:ext cx="2187231" cy="395428"/>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xdr:twoCellAnchor>
  <xdr:twoCellAnchor>
    <xdr:from>
      <xdr:col>3</xdr:col>
      <xdr:colOff>4286251</xdr:colOff>
      <xdr:row>6</xdr:row>
      <xdr:rowOff>179619</xdr:rowOff>
    </xdr:from>
    <xdr:to>
      <xdr:col>4</xdr:col>
      <xdr:colOff>177800</xdr:colOff>
      <xdr:row>7</xdr:row>
      <xdr:rowOff>144507</xdr:rowOff>
    </xdr:to>
    <xdr:sp macro="" textlink="">
      <xdr:nvSpPr>
        <xdr:cNvPr id="60" name="CuadroTexto 59">
          <a:extLst>
            <a:ext uri="{FF2B5EF4-FFF2-40B4-BE49-F238E27FC236}">
              <a16:creationId xmlns:a16="http://schemas.microsoft.com/office/drawing/2014/main" xmlns="" id="{0BB24361-7D51-2544-8C99-CA05DADFC272}"/>
            </a:ext>
          </a:extLst>
        </xdr:cNvPr>
        <xdr:cNvSpPr txBox="1"/>
      </xdr:nvSpPr>
      <xdr:spPr>
        <a:xfrm>
          <a:off x="7251701" y="1284519"/>
          <a:ext cx="1650999" cy="37763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Responsable del registro</a:t>
          </a:r>
        </a:p>
      </xdr:txBody>
    </xdr:sp>
    <xdr:clientData/>
  </xdr:twoCellAnchor>
  <xdr:twoCellAnchor>
    <xdr:from>
      <xdr:col>4</xdr:col>
      <xdr:colOff>198963</xdr:colOff>
      <xdr:row>6</xdr:row>
      <xdr:rowOff>179618</xdr:rowOff>
    </xdr:from>
    <xdr:to>
      <xdr:col>4</xdr:col>
      <xdr:colOff>1752600</xdr:colOff>
      <xdr:row>7</xdr:row>
      <xdr:rowOff>144506</xdr:rowOff>
    </xdr:to>
    <xdr:sp macro="" textlink="">
      <xdr:nvSpPr>
        <xdr:cNvPr id="61" name="CuadroTexto 60">
          <a:extLst>
            <a:ext uri="{FF2B5EF4-FFF2-40B4-BE49-F238E27FC236}">
              <a16:creationId xmlns:a16="http://schemas.microsoft.com/office/drawing/2014/main" xmlns="" id="{ED389392-EAEE-DD4C-98D6-680BD1CCB820}"/>
            </a:ext>
          </a:extLst>
        </xdr:cNvPr>
        <xdr:cNvSpPr txBox="1"/>
      </xdr:nvSpPr>
      <xdr:spPr>
        <a:xfrm>
          <a:off x="8923863" y="1284518"/>
          <a:ext cx="1553637" cy="37763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a:t>
          </a:r>
        </a:p>
      </xdr:txBody>
    </xdr:sp>
    <xdr:clientData/>
  </xdr:twoCellAnchor>
  <xdr:twoCellAnchor>
    <xdr:from>
      <xdr:col>5</xdr:col>
      <xdr:colOff>908050</xdr:colOff>
      <xdr:row>6</xdr:row>
      <xdr:rowOff>172830</xdr:rowOff>
    </xdr:from>
    <xdr:to>
      <xdr:col>5</xdr:col>
      <xdr:colOff>2132050</xdr:colOff>
      <xdr:row>7</xdr:row>
      <xdr:rowOff>134511</xdr:rowOff>
    </xdr:to>
    <xdr:sp macro="" textlink="">
      <xdr:nvSpPr>
        <xdr:cNvPr id="62" name="CuadroTexto 61">
          <a:extLst>
            <a:ext uri="{FF2B5EF4-FFF2-40B4-BE49-F238E27FC236}">
              <a16:creationId xmlns:a16="http://schemas.microsoft.com/office/drawing/2014/main" xmlns="" id="{FA7BE25D-736D-1746-923D-0324E7872071}"/>
            </a:ext>
          </a:extLst>
        </xdr:cNvPr>
        <xdr:cNvSpPr txBox="1"/>
      </xdr:nvSpPr>
      <xdr:spPr>
        <a:xfrm>
          <a:off x="11601450" y="1277730"/>
          <a:ext cx="1224000" cy="374431"/>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xdr:twoCellAnchor>
  <xdr:twoCellAnchor>
    <xdr:from>
      <xdr:col>4</xdr:col>
      <xdr:colOff>1727201</xdr:colOff>
      <xdr:row>6</xdr:row>
      <xdr:rowOff>179618</xdr:rowOff>
    </xdr:from>
    <xdr:to>
      <xdr:col>5</xdr:col>
      <xdr:colOff>901700</xdr:colOff>
      <xdr:row>7</xdr:row>
      <xdr:rowOff>142060</xdr:rowOff>
    </xdr:to>
    <xdr:sp macro="" textlink="">
      <xdr:nvSpPr>
        <xdr:cNvPr id="63" name="CuadroTexto 62">
          <a:extLst>
            <a:ext uri="{FF2B5EF4-FFF2-40B4-BE49-F238E27FC236}">
              <a16:creationId xmlns:a16="http://schemas.microsoft.com/office/drawing/2014/main" xmlns="" id="{4495EB02-413C-2344-A1C0-43A3E5FF7365}"/>
            </a:ext>
          </a:extLst>
        </xdr:cNvPr>
        <xdr:cNvSpPr txBox="1"/>
      </xdr:nvSpPr>
      <xdr:spPr>
        <a:xfrm>
          <a:off x="10452101" y="1284518"/>
          <a:ext cx="1142999" cy="375192"/>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rgbClr val="3F3F3F"/>
              </a:solidFill>
              <a:latin typeface="ACHS Nueva Sans Medium" pitchFamily="2" charset="77"/>
            </a:rPr>
            <a:t>Fecha registro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22</xdr:row>
      <xdr:rowOff>66675</xdr:rowOff>
    </xdr:from>
    <xdr:to>
      <xdr:col>8</xdr:col>
      <xdr:colOff>133350</xdr:colOff>
      <xdr:row>23</xdr:row>
      <xdr:rowOff>161925</xdr:rowOff>
    </xdr:to>
    <xdr:sp macro="" textlink="">
      <xdr:nvSpPr>
        <xdr:cNvPr id="2" name="CuadroTexto 1">
          <a:extLst>
            <a:ext uri="{FF2B5EF4-FFF2-40B4-BE49-F238E27FC236}">
              <a16:creationId xmlns="" xmlns:a16="http://schemas.microsoft.com/office/drawing/2014/main" id="{00000000-0008-0000-0100-000029000000}"/>
            </a:ext>
          </a:extLst>
        </xdr:cNvPr>
        <xdr:cNvSpPr txBox="1"/>
      </xdr:nvSpPr>
      <xdr:spPr>
        <a:xfrm>
          <a:off x="5149850" y="1025525"/>
          <a:ext cx="2501900" cy="27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L" sz="1600" b="1">
              <a:latin typeface="+mn-lt"/>
            </a:rPr>
            <a:t>NA = NP × NC</a:t>
          </a:r>
        </a:p>
      </xdr:txBody>
    </xdr:sp>
    <xdr:clientData/>
  </xdr:twoCellAnchor>
  <xdr:oneCellAnchor>
    <xdr:from>
      <xdr:col>5</xdr:col>
      <xdr:colOff>635000</xdr:colOff>
      <xdr:row>7</xdr:row>
      <xdr:rowOff>79375</xdr:rowOff>
    </xdr:from>
    <xdr:ext cx="3511795" cy="454740"/>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 xmlns:a16="http://schemas.microsoft.com/office/drawing/2014/main" id="{00000000-0008-0000-0200-000018000000}"/>
                </a:ext>
              </a:extLst>
            </xdr:cNvPr>
            <xdr:cNvSpPr txBox="1"/>
          </xdr:nvSpPr>
          <xdr:spPr>
            <a:xfrm>
              <a:off x="5626100" y="1044575"/>
              <a:ext cx="3511795" cy="454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400" b="0" i="1">
                        <a:latin typeface="Cambria Math" panose="02040503050406030204" pitchFamily="18" charset="0"/>
                      </a:rPr>
                      <m:t>% </m:t>
                    </m:r>
                    <m:r>
                      <a:rPr lang="es-ES" sz="1400" b="0" i="1">
                        <a:latin typeface="Cambria Math" panose="02040503050406030204" pitchFamily="18" charset="0"/>
                      </a:rPr>
                      <m:t>𝑉𝑢𝑙𝑛𝑒𝑟𝑎𝑣𝑖𝑙𝑖𝑑𝑎𝑑</m:t>
                    </m:r>
                    <m:r>
                      <a:rPr lang="es-CL" sz="1400" i="1">
                        <a:latin typeface="Cambria Math" panose="02040503050406030204" pitchFamily="18" charset="0"/>
                      </a:rPr>
                      <m:t>=</m:t>
                    </m:r>
                    <m:f>
                      <m:fPr>
                        <m:ctrlPr>
                          <a:rPr lang="es-CL" sz="1400" i="1">
                            <a:latin typeface="Cambria Math" panose="02040503050406030204" pitchFamily="18" charset="0"/>
                          </a:rPr>
                        </m:ctrlPr>
                      </m:fPr>
                      <m:num>
                        <m:nary>
                          <m:naryPr>
                            <m:chr m:val="∑"/>
                            <m:subHide m:val="on"/>
                            <m:supHide m:val="on"/>
                            <m:ctrlPr>
                              <a:rPr lang="es-CL" sz="1400" i="1">
                                <a:latin typeface="Cambria Math" panose="02040503050406030204" pitchFamily="18" charset="0"/>
                              </a:rPr>
                            </m:ctrlPr>
                          </m:naryPr>
                          <m:sub/>
                          <m:sup/>
                          <m:e>
                            <m:r>
                              <a:rPr lang="es-ES" sz="1400" b="0" i="1">
                                <a:latin typeface="Cambria Math" panose="02040503050406030204" pitchFamily="18" charset="0"/>
                              </a:rPr>
                              <m:t>𝐶𝑢𝑚𝑝𝑙𝑒</m:t>
                            </m:r>
                          </m:e>
                        </m:nary>
                      </m:num>
                      <m:den>
                        <m:r>
                          <a:rPr lang="es-ES" sz="1400" b="0" i="1">
                            <a:latin typeface="Cambria Math" panose="02040503050406030204" pitchFamily="18" charset="0"/>
                          </a:rPr>
                          <m:t>(</m:t>
                        </m:r>
                        <m:r>
                          <a:rPr lang="es-ES" sz="1400" b="0" i="1">
                            <a:latin typeface="Cambria Math" panose="02040503050406030204" pitchFamily="18" charset="0"/>
                          </a:rPr>
                          <m:t>𝑇𝑜𝑡𝑎𝑙</m:t>
                        </m:r>
                        <m:r>
                          <a:rPr lang="es-ES" sz="1400" b="0" i="1">
                            <a:latin typeface="Cambria Math" panose="02040503050406030204" pitchFamily="18" charset="0"/>
                          </a:rPr>
                          <m:t> − </m:t>
                        </m:r>
                        <m:nary>
                          <m:naryPr>
                            <m:chr m:val="∑"/>
                            <m:subHide m:val="on"/>
                            <m:supHide m:val="on"/>
                            <m:ctrlPr>
                              <a:rPr lang="es-ES" sz="1400" b="0" i="1">
                                <a:latin typeface="Cambria Math" panose="02040503050406030204" pitchFamily="18" charset="0"/>
                              </a:rPr>
                            </m:ctrlPr>
                          </m:naryPr>
                          <m:sub/>
                          <m:sup/>
                          <m:e>
                            <m:r>
                              <a:rPr lang="es-ES" sz="1400" b="0" i="1">
                                <a:latin typeface="Cambria Math" panose="02040503050406030204" pitchFamily="18" charset="0"/>
                              </a:rPr>
                              <m:t>𝑁𝑜</m:t>
                            </m:r>
                            <m:r>
                              <a:rPr lang="es-ES" sz="1400" b="0" i="1">
                                <a:latin typeface="Cambria Math" panose="02040503050406030204" pitchFamily="18" charset="0"/>
                              </a:rPr>
                              <m:t> </m:t>
                            </m:r>
                            <m:r>
                              <a:rPr lang="es-ES" sz="1400" b="0" i="1">
                                <a:latin typeface="Cambria Math" panose="02040503050406030204" pitchFamily="18" charset="0"/>
                              </a:rPr>
                              <m:t>𝑎𝑝𝑙𝑖𝑐𝑎</m:t>
                            </m:r>
                            <m:r>
                              <a:rPr lang="es-ES" sz="1400" b="0" i="1">
                                <a:latin typeface="Cambria Math" panose="02040503050406030204" pitchFamily="18" charset="0"/>
                              </a:rPr>
                              <m:t>)</m:t>
                            </m:r>
                          </m:e>
                        </m:nary>
                      </m:den>
                    </m:f>
                  </m:oMath>
                </m:oMathPara>
              </a14:m>
              <a:endParaRPr lang="es-CL" sz="1400"/>
            </a:p>
          </xdr:txBody>
        </xdr:sp>
      </mc:Choice>
      <mc:Fallback xmlns="">
        <xdr:sp macro="" textlink="">
          <xdr:nvSpPr>
            <xdr:cNvPr id="3" name="CuadroTexto 2">
              <a:extLst>
                <a:ext uri="{FF2B5EF4-FFF2-40B4-BE49-F238E27FC236}">
                  <a16:creationId xmlns="" xmlns:a16="http://schemas.microsoft.com/office/drawing/2014/main" xmlns:a14="http://schemas.microsoft.com/office/drawing/2010/main" id="{00000000-0008-0000-0200-000018000000}"/>
                </a:ext>
              </a:extLst>
            </xdr:cNvPr>
            <xdr:cNvSpPr txBox="1"/>
          </xdr:nvSpPr>
          <xdr:spPr>
            <a:xfrm>
              <a:off x="5626100" y="1044575"/>
              <a:ext cx="3511795" cy="454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400" b="0" i="0">
                  <a:latin typeface="Cambria Math" panose="02040503050406030204" pitchFamily="18" charset="0"/>
                </a:rPr>
                <a:t>% 𝑉𝑢𝑙𝑛𝑒𝑟𝑎𝑣𝑖𝑙𝑖𝑑𝑎𝑑</a:t>
              </a:r>
              <a:r>
                <a:rPr lang="es-CL" sz="1400" i="0">
                  <a:latin typeface="Cambria Math" panose="02040503050406030204" pitchFamily="18" charset="0"/>
                </a:rPr>
                <a:t>=(∑</a:t>
              </a:r>
              <a:r>
                <a:rPr lang="es-ES" sz="1400" b="0" i="0">
                  <a:latin typeface="Cambria Math" panose="02040503050406030204" pitchFamily="18" charset="0"/>
                </a:rPr>
                <a:t>▒𝐶𝑢𝑚𝑝𝑙𝑒</a:t>
              </a:r>
              <a:r>
                <a:rPr lang="es-CL" sz="1400" b="0" i="0">
                  <a:latin typeface="Cambria Math" panose="02040503050406030204" pitchFamily="18" charset="0"/>
                </a:rPr>
                <a:t>)/(</a:t>
              </a:r>
              <a:r>
                <a:rPr lang="es-ES" sz="1400" b="0" i="0">
                  <a:latin typeface="Cambria Math" panose="02040503050406030204" pitchFamily="18" charset="0"/>
                </a:rPr>
                <a:t>(𝑇𝑜𝑡𝑎𝑙 − ∑▒〖𝑁𝑜 𝑎𝑝𝑙𝑖𝑐𝑎)〗</a:t>
              </a:r>
              <a:r>
                <a:rPr lang="es-CL" sz="1400" b="0" i="0">
                  <a:latin typeface="Cambria Math" panose="02040503050406030204" pitchFamily="18" charset="0"/>
                </a:rPr>
                <a:t>)</a:t>
              </a:r>
              <a:endParaRPr lang="es-CL" sz="1400"/>
            </a:p>
          </xdr:txBody>
        </xdr:sp>
      </mc:Fallback>
    </mc:AlternateContent>
    <xdr:clientData/>
  </xdr:oneCellAnchor>
  <xdr:twoCellAnchor>
    <xdr:from>
      <xdr:col>5</xdr:col>
      <xdr:colOff>169334</xdr:colOff>
      <xdr:row>71</xdr:row>
      <xdr:rowOff>190500</xdr:rowOff>
    </xdr:from>
    <xdr:to>
      <xdr:col>7</xdr:col>
      <xdr:colOff>476250</xdr:colOff>
      <xdr:row>73</xdr:row>
      <xdr:rowOff>137583</xdr:rowOff>
    </xdr:to>
    <xdr:sp macro="" textlink="">
      <xdr:nvSpPr>
        <xdr:cNvPr id="4" name="CuadroTexto 3">
          <a:extLst>
            <a:ext uri="{FF2B5EF4-FFF2-40B4-BE49-F238E27FC236}">
              <a16:creationId xmlns="" xmlns:a16="http://schemas.microsoft.com/office/drawing/2014/main" id="{00000000-0008-0000-0300-00001A000000}"/>
            </a:ext>
          </a:extLst>
        </xdr:cNvPr>
        <xdr:cNvSpPr txBox="1"/>
      </xdr:nvSpPr>
      <xdr:spPr>
        <a:xfrm>
          <a:off x="4423834" y="882650"/>
          <a:ext cx="2307166" cy="4042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NR</a:t>
          </a:r>
          <a:r>
            <a:rPr lang="es-ES" sz="1600">
              <a:solidFill>
                <a:schemeClr val="dk1"/>
              </a:solidFill>
              <a:effectLst/>
              <a:latin typeface="+mn-lt"/>
              <a:ea typeface="+mn-ea"/>
              <a:cs typeface="+mn-cs"/>
            </a:rPr>
            <a:t>=</a:t>
          </a:r>
          <a:r>
            <a:rPr lang="es-ES" sz="1600" b="1">
              <a:solidFill>
                <a:schemeClr val="dk1"/>
              </a:solidFill>
              <a:effectLst/>
              <a:latin typeface="+mn-lt"/>
              <a:ea typeface="+mn-ea"/>
              <a:cs typeface="+mn-cs"/>
            </a:rPr>
            <a:t>NA×NV</a:t>
          </a:r>
          <a:r>
            <a:rPr lang="es-ES" sz="1600">
              <a:solidFill>
                <a:schemeClr val="dk1"/>
              </a:solidFill>
              <a:effectLst/>
              <a:latin typeface="+mn-lt"/>
              <a:ea typeface="+mn-ea"/>
              <a:cs typeface="+mn-cs"/>
            </a:rPr>
            <a:t> </a:t>
          </a:r>
          <a:endParaRPr lang="es-CL" sz="1600"/>
        </a:p>
      </xdr:txBody>
    </xdr:sp>
    <xdr:clientData/>
  </xdr:twoCellAnchor>
  <xdr:twoCellAnchor>
    <xdr:from>
      <xdr:col>8</xdr:col>
      <xdr:colOff>936977</xdr:colOff>
      <xdr:row>89</xdr:row>
      <xdr:rowOff>176389</xdr:rowOff>
    </xdr:from>
    <xdr:to>
      <xdr:col>10</xdr:col>
      <xdr:colOff>65513</xdr:colOff>
      <xdr:row>92</xdr:row>
      <xdr:rowOff>26983</xdr:rowOff>
    </xdr:to>
    <xdr:grpSp>
      <xdr:nvGrpSpPr>
        <xdr:cNvPr id="5" name="Grupo 4">
          <a:extLst>
            <a:ext uri="{FF2B5EF4-FFF2-40B4-BE49-F238E27FC236}">
              <a16:creationId xmlns="" xmlns:a16="http://schemas.microsoft.com/office/drawing/2014/main" id="{00000000-0008-0000-0300-00001E000000}"/>
            </a:ext>
          </a:extLst>
        </xdr:cNvPr>
        <xdr:cNvGrpSpPr/>
      </xdr:nvGrpSpPr>
      <xdr:grpSpPr>
        <a:xfrm>
          <a:off x="8455377" y="29316539"/>
          <a:ext cx="887486" cy="669744"/>
          <a:chOff x="8551333" y="4677833"/>
          <a:chExt cx="1307291" cy="612594"/>
        </a:xfrm>
      </xdr:grpSpPr>
      <xdr:cxnSp macro="">
        <xdr:nvCxnSpPr>
          <xdr:cNvPr id="6" name="Conector recto 5">
            <a:extLst>
              <a:ext uri="{FF2B5EF4-FFF2-40B4-BE49-F238E27FC236}">
                <a16:creationId xmlns="" xmlns:a16="http://schemas.microsoft.com/office/drawing/2014/main" id="{00000000-0008-0000-0300-000017000000}"/>
              </a:ext>
            </a:extLst>
          </xdr:cNvPr>
          <xdr:cNvCxnSpPr/>
        </xdr:nvCxnSpPr>
        <xdr:spPr>
          <a:xfrm flipV="1">
            <a:off x="8614833" y="4748389"/>
            <a:ext cx="1157111" cy="49388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7" name="CuadroTexto 6">
            <a:extLst>
              <a:ext uri="{FF2B5EF4-FFF2-40B4-BE49-F238E27FC236}">
                <a16:creationId xmlns="" xmlns:a16="http://schemas.microsoft.com/office/drawing/2014/main" id="{00000000-0008-0000-0300-00001C000000}"/>
              </a:ext>
            </a:extLst>
          </xdr:cNvPr>
          <xdr:cNvSpPr txBox="1"/>
        </xdr:nvSpPr>
        <xdr:spPr>
          <a:xfrm>
            <a:off x="8551333" y="4677833"/>
            <a:ext cx="480208" cy="499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100">
                <a:solidFill>
                  <a:srgbClr val="3B3838"/>
                </a:solidFill>
              </a:rPr>
              <a:t>III</a:t>
            </a:r>
          </a:p>
          <a:p>
            <a:pPr algn="ctr"/>
            <a:r>
              <a:rPr lang="es-CL" sz="1100">
                <a:solidFill>
                  <a:srgbClr val="3B3838"/>
                </a:solidFill>
              </a:rPr>
              <a:t>(40)</a:t>
            </a:r>
          </a:p>
        </xdr:txBody>
      </xdr:sp>
      <xdr:sp macro="" textlink="">
        <xdr:nvSpPr>
          <xdr:cNvPr id="8" name="CuadroTexto 7">
            <a:extLst>
              <a:ext uri="{FF2B5EF4-FFF2-40B4-BE49-F238E27FC236}">
                <a16:creationId xmlns="" xmlns:a16="http://schemas.microsoft.com/office/drawing/2014/main" id="{00000000-0008-0000-0300-00001D000000}"/>
              </a:ext>
            </a:extLst>
          </xdr:cNvPr>
          <xdr:cNvSpPr txBox="1"/>
        </xdr:nvSpPr>
        <xdr:spPr>
          <a:xfrm>
            <a:off x="9228667" y="4790722"/>
            <a:ext cx="629957" cy="499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100">
                <a:solidFill>
                  <a:srgbClr val="3B3838"/>
                </a:solidFill>
              </a:rPr>
              <a:t>IV</a:t>
            </a:r>
          </a:p>
          <a:p>
            <a:pPr algn="ctr"/>
            <a:r>
              <a:rPr lang="es-CL" sz="1100">
                <a:solidFill>
                  <a:srgbClr val="3B3838"/>
                </a:solidFill>
              </a:rPr>
              <a:t>(10-30)</a:t>
            </a:r>
          </a:p>
        </xdr:txBody>
      </xdr:sp>
    </xdr:grpSp>
    <xdr:clientData/>
  </xdr:twoCellAnchor>
  <xdr:twoCellAnchor>
    <xdr:from>
      <xdr:col>1</xdr:col>
      <xdr:colOff>6350</xdr:colOff>
      <xdr:row>0</xdr:row>
      <xdr:rowOff>57150</xdr:rowOff>
    </xdr:from>
    <xdr:to>
      <xdr:col>14</xdr:col>
      <xdr:colOff>6350</xdr:colOff>
      <xdr:row>2</xdr:row>
      <xdr:rowOff>98527</xdr:rowOff>
    </xdr:to>
    <xdr:grpSp>
      <xdr:nvGrpSpPr>
        <xdr:cNvPr id="22" name="Grupo 21"/>
        <xdr:cNvGrpSpPr/>
      </xdr:nvGrpSpPr>
      <xdr:grpSpPr>
        <a:xfrm>
          <a:off x="196850" y="57150"/>
          <a:ext cx="14179550" cy="396977"/>
          <a:chOff x="291478" y="1472349"/>
          <a:chExt cx="14179550" cy="396977"/>
        </a:xfrm>
      </xdr:grpSpPr>
      <xdr:sp macro="" textlink="">
        <xdr:nvSpPr>
          <xdr:cNvPr id="23" name="Rectángulo redondeado 22"/>
          <xdr:cNvSpPr/>
        </xdr:nvSpPr>
        <xdr:spPr>
          <a:xfrm>
            <a:off x="291478" y="1472349"/>
            <a:ext cx="14179550" cy="396977"/>
          </a:xfrm>
          <a:prstGeom prst="roundRect">
            <a:avLst/>
          </a:prstGeom>
          <a:solidFill>
            <a:srgbClr val="004C14"/>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24" name="Picture 11">
            <a:extLst>
              <a:ext uri="{FF2B5EF4-FFF2-40B4-BE49-F238E27FC236}">
                <a16:creationId xmlns="" xmlns:r="http://schemas.openxmlformats.org/officeDocument/2006/relationships" xmlns:p="http://schemas.openxmlformats.org/presentationml/2006/main" xmlns:a16="http://schemas.microsoft.com/office/drawing/2014/main" xmlns:lc="http://schemas.openxmlformats.org/drawingml/2006/lockedCanvas" id="{66AF6D5C-B3D5-F6BB-3DCC-3A3DC538EE9E}"/>
              </a:ext>
            </a:extLst>
          </xdr:cNvPr>
          <xdr:cNvPicPr>
            <a:picLocks noChangeAspect="1"/>
          </xdr:cNvPicPr>
        </xdr:nvPicPr>
        <xdr:blipFill>
          <a:blip xmlns:r="http://schemas.openxmlformats.org/officeDocument/2006/relationships" r:embed="rId1"/>
          <a:stretch>
            <a:fillRect/>
          </a:stretch>
        </xdr:blipFill>
        <xdr:spPr>
          <a:xfrm>
            <a:off x="479316" y="1513148"/>
            <a:ext cx="304010" cy="308327"/>
          </a:xfrm>
          <a:prstGeom prst="rect">
            <a:avLst/>
          </a:prstGeom>
        </xdr:spPr>
      </xdr:pic>
      <xdr:grpSp>
        <xdr:nvGrpSpPr>
          <xdr:cNvPr id="25" name="Grupo 24"/>
          <xdr:cNvGrpSpPr/>
        </xdr:nvGrpSpPr>
        <xdr:grpSpPr>
          <a:xfrm>
            <a:off x="2275268" y="1527422"/>
            <a:ext cx="1759604" cy="288977"/>
            <a:chOff x="8221625" y="2351189"/>
            <a:chExt cx="1761823" cy="288000"/>
          </a:xfrm>
        </xdr:grpSpPr>
        <xdr:sp macro="" textlink="">
          <xdr:nvSpPr>
            <xdr:cNvPr id="41" name="Rectángulo redondeado 40"/>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42" name="Elipse 41">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1</a:t>
              </a:r>
            </a:p>
          </xdr:txBody>
        </xdr:sp>
        <xdr:sp macro="" textlink="">
          <xdr:nvSpPr>
            <xdr:cNvPr id="43" name="Rectángulo 42">
              <a:hlinkClick xmlns:r="http://schemas.openxmlformats.org/officeDocument/2006/relationships" r:id="rId2"/>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IDENTIFICACIÓN</a:t>
              </a:r>
            </a:p>
          </xdr:txBody>
        </xdr:sp>
      </xdr:grpSp>
      <xdr:grpSp>
        <xdr:nvGrpSpPr>
          <xdr:cNvPr id="26" name="Grupo 25"/>
          <xdr:cNvGrpSpPr/>
        </xdr:nvGrpSpPr>
        <xdr:grpSpPr>
          <a:xfrm>
            <a:off x="1046784" y="1518629"/>
            <a:ext cx="1179620" cy="288977"/>
            <a:chOff x="8221625" y="2351189"/>
            <a:chExt cx="1179629" cy="288000"/>
          </a:xfrm>
        </xdr:grpSpPr>
        <xdr:sp macro="" textlink="">
          <xdr:nvSpPr>
            <xdr:cNvPr id="39" name="Rectángulo redondeado 38"/>
            <xdr:cNvSpPr/>
          </xdr:nvSpPr>
          <xdr:spPr>
            <a:xfrm>
              <a:off x="8221625" y="2351189"/>
              <a:ext cx="1179629"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40" name="Rectángulo 39">
              <a:hlinkClick xmlns:r="http://schemas.openxmlformats.org/officeDocument/2006/relationships" r:id="rId3"/>
            </xdr:cNvPr>
            <xdr:cNvSpPr/>
          </xdr:nvSpPr>
          <xdr:spPr>
            <a:xfrm>
              <a:off x="8274082" y="2381473"/>
              <a:ext cx="985695"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lang="es-CL" sz="900" b="1" i="0" u="none"/>
                <a:t>INSTRUCCIONES</a:t>
              </a:r>
            </a:p>
          </xdr:txBody>
        </xdr:sp>
      </xdr:grpSp>
      <xdr:grpSp>
        <xdr:nvGrpSpPr>
          <xdr:cNvPr id="27" name="Grupo 26"/>
          <xdr:cNvGrpSpPr/>
        </xdr:nvGrpSpPr>
        <xdr:grpSpPr>
          <a:xfrm>
            <a:off x="7683028" y="1528398"/>
            <a:ext cx="1759604" cy="288977"/>
            <a:chOff x="8221625" y="2351189"/>
            <a:chExt cx="1761823" cy="288000"/>
          </a:xfrm>
        </xdr:grpSpPr>
        <xdr:sp macro="" textlink="">
          <xdr:nvSpPr>
            <xdr:cNvPr id="36" name="Rectángulo redondeado 35">
              <a:hlinkClick xmlns:r="http://schemas.openxmlformats.org/officeDocument/2006/relationships" r:id="rId4"/>
            </xdr:cNvPr>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37" name="Elipse 36">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4</a:t>
              </a:r>
            </a:p>
          </xdr:txBody>
        </xdr:sp>
        <xdr:sp macro="" textlink="">
          <xdr:nvSpPr>
            <xdr:cNvPr id="38" name="Rectángulo 37"/>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i="1" u="sng"/>
                <a:t>TABLAS</a:t>
              </a:r>
              <a:r>
                <a:rPr lang="es-CL" sz="900" b="1"/>
                <a:t> </a:t>
              </a:r>
              <a:r>
                <a:rPr lang="es-CL" sz="900" b="1" i="1" u="sng"/>
                <a:t>NR</a:t>
              </a:r>
            </a:p>
          </xdr:txBody>
        </xdr:sp>
      </xdr:grpSp>
      <xdr:grpSp>
        <xdr:nvGrpSpPr>
          <xdr:cNvPr id="28" name="Grupo 27"/>
          <xdr:cNvGrpSpPr/>
        </xdr:nvGrpSpPr>
        <xdr:grpSpPr>
          <a:xfrm>
            <a:off x="4088925" y="1523512"/>
            <a:ext cx="1761070" cy="288977"/>
            <a:chOff x="8221624" y="2351189"/>
            <a:chExt cx="1761823" cy="288000"/>
          </a:xfrm>
        </xdr:grpSpPr>
        <xdr:sp macro="" textlink="">
          <xdr:nvSpPr>
            <xdr:cNvPr id="33" name="Rectángulo redondeado 32">
              <a:hlinkClick xmlns:r="http://schemas.openxmlformats.org/officeDocument/2006/relationships" r:id="rId5"/>
            </xdr:cNvPr>
            <xdr:cNvSpPr/>
          </xdr:nvSpPr>
          <xdr:spPr>
            <a:xfrm>
              <a:off x="8221624"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34" name="Elipse 33">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2</a:t>
              </a:r>
            </a:p>
          </xdr:txBody>
        </xdr:sp>
        <xdr:sp macro="" textlink="">
          <xdr:nvSpPr>
            <xdr:cNvPr id="35" name="Rectángulo 34"/>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EVALUACIÓN</a:t>
              </a:r>
            </a:p>
          </xdr:txBody>
        </xdr:sp>
      </xdr:grpSp>
      <xdr:grpSp>
        <xdr:nvGrpSpPr>
          <xdr:cNvPr id="29" name="Grupo 28"/>
          <xdr:cNvGrpSpPr/>
        </xdr:nvGrpSpPr>
        <xdr:grpSpPr>
          <a:xfrm>
            <a:off x="5884511" y="1524491"/>
            <a:ext cx="1761069" cy="288977"/>
            <a:chOff x="8221625" y="2351189"/>
            <a:chExt cx="1761823" cy="288000"/>
          </a:xfrm>
        </xdr:grpSpPr>
        <xdr:sp macro="" textlink="">
          <xdr:nvSpPr>
            <xdr:cNvPr id="30" name="Rectángulo redondeado 29"/>
            <xdr:cNvSpPr/>
          </xdr:nvSpPr>
          <xdr:spPr>
            <a:xfrm>
              <a:off x="8221625" y="2351189"/>
              <a:ext cx="1761823" cy="288000"/>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31" name="Elipse 30">
              <a:extLst>
                <a:ext uri="{FF2B5EF4-FFF2-40B4-BE49-F238E27FC236}">
                  <a16:creationId xmlns:a16="http://schemas.microsoft.com/office/drawing/2014/main" xmlns="" id="{00000000-0008-0000-0000-000015000000}"/>
                </a:ext>
              </a:extLst>
            </xdr:cNvPr>
            <xdr:cNvSpPr/>
          </xdr:nvSpPr>
          <xdr:spPr>
            <a:xfrm>
              <a:off x="8255084" y="2385225"/>
              <a:ext cx="215734" cy="216000"/>
            </a:xfrm>
            <a:prstGeom prst="ellipse">
              <a:avLst/>
            </a:prstGeom>
            <a:solidFill>
              <a:srgbClr val="004C14"/>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L" sz="1100" b="1"/>
                <a:t>3</a:t>
              </a:r>
            </a:p>
          </xdr:txBody>
        </xdr:sp>
        <xdr:sp macro="" textlink="">
          <xdr:nvSpPr>
            <xdr:cNvPr id="32" name="Rectángulo 31">
              <a:hlinkClick xmlns:r="http://schemas.openxmlformats.org/officeDocument/2006/relationships" r:id="rId6"/>
            </xdr:cNvPr>
            <xdr:cNvSpPr/>
          </xdr:nvSpPr>
          <xdr:spPr>
            <a:xfrm>
              <a:off x="8474104" y="2381473"/>
              <a:ext cx="1474180" cy="2332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lang="es-CL" sz="900" b="1"/>
                <a:t>MEDIDAS DE CONTROL</a:t>
              </a:r>
            </a:p>
          </xdr:txBody>
        </xdr:sp>
      </xdr:grpSp>
    </xdr:grpSp>
    <xdr:clientData fPrintsWithSheet="0"/>
  </xdr:twoCellAnchor>
  <xdr:twoCellAnchor>
    <xdr:from>
      <xdr:col>1</xdr:col>
      <xdr:colOff>12700</xdr:colOff>
      <xdr:row>0</xdr:row>
      <xdr:rowOff>0</xdr:rowOff>
    </xdr:from>
    <xdr:to>
      <xdr:col>13</xdr:col>
      <xdr:colOff>870150</xdr:colOff>
      <xdr:row>0</xdr:row>
      <xdr:rowOff>36000</xdr:rowOff>
    </xdr:to>
    <xdr:sp macro="" textlink="">
      <xdr:nvSpPr>
        <xdr:cNvPr id="44" name="Rectángulo 43"/>
        <xdr:cNvSpPr/>
      </xdr:nvSpPr>
      <xdr:spPr>
        <a:xfrm>
          <a:off x="203200" y="0"/>
          <a:ext cx="14148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twoCellAnchor>
    <xdr:from>
      <xdr:col>1</xdr:col>
      <xdr:colOff>0</xdr:colOff>
      <xdr:row>2</xdr:row>
      <xdr:rowOff>133350</xdr:rowOff>
    </xdr:from>
    <xdr:to>
      <xdr:col>13</xdr:col>
      <xdr:colOff>857450</xdr:colOff>
      <xdr:row>2</xdr:row>
      <xdr:rowOff>169350</xdr:rowOff>
    </xdr:to>
    <xdr:sp macro="" textlink="">
      <xdr:nvSpPr>
        <xdr:cNvPr id="45" name="Rectángulo 44"/>
        <xdr:cNvSpPr/>
      </xdr:nvSpPr>
      <xdr:spPr>
        <a:xfrm>
          <a:off x="190500" y="488950"/>
          <a:ext cx="14148000" cy="36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L" sz="1100">
            <a:solidFill>
              <a:schemeClr val="lt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hs.sharepoint.com/Users/alacgs/Desktop/Instructivo%20estadisticas%20caracterizaci&#243;n/Caracterizacion%20de%20accidentes%20v.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sheetName val="ANALISIS"/>
      <sheetName val="BBDD"/>
      <sheetName val="PROACTTAR"/>
      <sheetName val="ACTIVIDAD_ECONOMICA"/>
      <sheetName val="RESPALDO"/>
      <sheetName val="UNIVERSO_POWERBI"/>
      <sheetName val="Caracterizacion de accidentes v"/>
    </sheetNames>
    <sheetDataSet>
      <sheetData sheetId="0" refreshError="1"/>
      <sheetData sheetId="1" refreshError="1"/>
      <sheetData sheetId="2"/>
      <sheetData sheetId="3"/>
      <sheetData sheetId="4">
        <row r="1">
          <cell r="A1" t="str">
            <v>TIPO_PROCESO</v>
          </cell>
          <cell r="F1" t="str">
            <v>A_PROCESO_ACTIVIDAD</v>
          </cell>
        </row>
        <row r="54">
          <cell r="A54" t="str">
            <v>TRANSVERSAL</v>
          </cell>
        </row>
        <row r="55">
          <cell r="A55" t="str">
            <v>ESPECIFICO</v>
          </cell>
        </row>
        <row r="56">
          <cell r="A56" t="str">
            <v>OTROS</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C1:S20"/>
  <sheetViews>
    <sheetView showGridLines="0" showRowColHeaders="0" tabSelected="1" zoomScaleNormal="100" workbookViewId="0">
      <selection activeCell="U7" sqref="U7"/>
    </sheetView>
  </sheetViews>
  <sheetFormatPr baseColWidth="10" defaultColWidth="11.453125" defaultRowHeight="14.5" x14ac:dyDescent="0.35"/>
  <cols>
    <col min="1" max="2" width="1.7265625" customWidth="1"/>
    <col min="3" max="19" width="10.81640625" customWidth="1"/>
    <col min="20" max="20" width="2.81640625" customWidth="1"/>
  </cols>
  <sheetData>
    <row r="1" spans="3:19" s="31" customFormat="1" x14ac:dyDescent="0.35"/>
    <row r="2" spans="3:19" s="31" customFormat="1" x14ac:dyDescent="0.35"/>
    <row r="3" spans="3:19" s="31" customFormat="1" x14ac:dyDescent="0.35"/>
    <row r="4" spans="3:19" s="31" customFormat="1" x14ac:dyDescent="0.35"/>
    <row r="5" spans="3:19" s="31" customFormat="1" x14ac:dyDescent="0.35"/>
    <row r="6" spans="3:19" s="31" customFormat="1" x14ac:dyDescent="0.35"/>
    <row r="7" spans="3:19" ht="25.5" customHeight="1" x14ac:dyDescent="0.35"/>
    <row r="8" spans="3:19" ht="7.5" customHeight="1" x14ac:dyDescent="0.35"/>
    <row r="9" spans="3:19" ht="7.5" customHeight="1" x14ac:dyDescent="0.35"/>
    <row r="10" spans="3:19" ht="17" customHeight="1" x14ac:dyDescent="0.35"/>
    <row r="11" spans="3:19" ht="17.149999999999999" customHeight="1" x14ac:dyDescent="0.35"/>
    <row r="12" spans="3:19" ht="5.15" customHeight="1" x14ac:dyDescent="0.35"/>
    <row r="13" spans="3:19" ht="186.5" customHeight="1" x14ac:dyDescent="0.35">
      <c r="C13" s="99" t="s">
        <v>705</v>
      </c>
      <c r="D13" s="99"/>
      <c r="E13" s="99"/>
      <c r="F13" s="99"/>
      <c r="G13" s="99"/>
      <c r="H13" s="99"/>
      <c r="I13" s="99"/>
      <c r="J13" s="99"/>
      <c r="K13" s="99"/>
      <c r="L13" s="99"/>
      <c r="M13" s="99"/>
      <c r="N13" s="99"/>
      <c r="O13" s="99"/>
      <c r="P13" s="11"/>
      <c r="Q13" s="11"/>
      <c r="R13" s="11"/>
      <c r="S13" s="11"/>
    </row>
    <row r="14" spans="3:19" ht="16.75" customHeight="1" x14ac:dyDescent="0.35">
      <c r="C14" s="12" t="s">
        <v>363</v>
      </c>
      <c r="D14" s="13"/>
      <c r="E14" s="13"/>
      <c r="F14" s="13"/>
      <c r="G14" s="13"/>
      <c r="H14" s="13"/>
      <c r="I14" s="13"/>
      <c r="J14" s="13"/>
      <c r="K14" s="13"/>
      <c r="L14" s="13"/>
      <c r="M14" s="14"/>
      <c r="N14" s="14"/>
    </row>
    <row r="15" spans="3:19" ht="5.15" customHeight="1" x14ac:dyDescent="0.35">
      <c r="C15" s="57"/>
      <c r="D15" s="58"/>
      <c r="E15" s="58"/>
      <c r="F15" s="58"/>
      <c r="G15" s="58"/>
      <c r="H15" s="58"/>
      <c r="I15" s="58"/>
      <c r="J15" s="58"/>
      <c r="K15" s="58"/>
      <c r="L15" s="58"/>
      <c r="M15" s="58"/>
      <c r="N15" s="58"/>
      <c r="O15" s="58"/>
    </row>
    <row r="16" spans="3:19" ht="5.15" customHeight="1" x14ac:dyDescent="0.35">
      <c r="C16" s="15"/>
    </row>
    <row r="17" spans="3:14" ht="41" customHeight="1" x14ac:dyDescent="0.35">
      <c r="C17" s="98" t="s">
        <v>372</v>
      </c>
      <c r="D17" s="98"/>
      <c r="E17" s="98"/>
      <c r="F17" s="98"/>
      <c r="G17" s="98"/>
      <c r="H17" s="98"/>
      <c r="I17" s="98"/>
      <c r="J17" s="98"/>
      <c r="K17" s="98"/>
      <c r="L17" s="98"/>
      <c r="M17" s="98"/>
      <c r="N17" s="98"/>
    </row>
    <row r="18" spans="3:14" ht="8.15" customHeight="1" x14ac:dyDescent="0.35">
      <c r="C18" s="16"/>
      <c r="D18" s="17"/>
      <c r="E18" s="17"/>
      <c r="F18" s="17"/>
      <c r="G18" s="17"/>
      <c r="H18" s="17"/>
      <c r="I18" s="17"/>
      <c r="J18" s="17"/>
      <c r="K18" s="17"/>
      <c r="L18" s="17"/>
      <c r="M18" s="17"/>
      <c r="N18" s="17"/>
    </row>
    <row r="19" spans="3:14" ht="41" customHeight="1" x14ac:dyDescent="0.35">
      <c r="C19" s="98" t="s">
        <v>371</v>
      </c>
      <c r="D19" s="98"/>
      <c r="E19" s="98"/>
      <c r="F19" s="98"/>
      <c r="G19" s="98"/>
      <c r="H19" s="98"/>
      <c r="I19" s="98"/>
      <c r="J19" s="98"/>
      <c r="K19" s="98"/>
      <c r="L19" s="98"/>
      <c r="M19" s="98"/>
      <c r="N19" s="98"/>
    </row>
    <row r="20" spans="3:14" ht="64" customHeight="1" x14ac:dyDescent="0.35">
      <c r="C20" s="98" t="s">
        <v>579</v>
      </c>
      <c r="D20" s="98"/>
      <c r="E20" s="98"/>
      <c r="F20" s="98"/>
      <c r="G20" s="98"/>
      <c r="H20" s="98"/>
      <c r="I20" s="98"/>
      <c r="J20" s="98"/>
      <c r="K20" s="98"/>
      <c r="L20" s="98"/>
      <c r="M20" s="98"/>
      <c r="N20" s="98"/>
    </row>
  </sheetData>
  <sheetProtection sheet="1" objects="1" scenarios="1"/>
  <mergeCells count="4">
    <mergeCell ref="C17:N17"/>
    <mergeCell ref="C20:N20"/>
    <mergeCell ref="C19:N19"/>
    <mergeCell ref="C13:O13"/>
  </mergeCells>
  <pageMargins left="0.70866141732283472" right="0.70866141732283472" top="0.74803149606299213" bottom="0.74803149606299213" header="0.31496062992125984" footer="0.31496062992125984"/>
  <pageSetup scale="84" orientation="landscape" verticalDpi="598"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G48"/>
  <sheetViews>
    <sheetView showGridLines="0" showRowColHeaders="0" zoomScaleNormal="100" zoomScaleSheetLayoutView="100" workbookViewId="0">
      <selection sqref="A1:XFD8"/>
    </sheetView>
  </sheetViews>
  <sheetFormatPr baseColWidth="10" defaultColWidth="11.453125" defaultRowHeight="14.5" x14ac:dyDescent="0.35"/>
  <cols>
    <col min="1" max="1" width="2.54296875" style="1" customWidth="1"/>
    <col min="2" max="2" width="8.90625" style="1" customWidth="1"/>
    <col min="3" max="3" width="27.6328125" style="1" customWidth="1"/>
    <col min="4" max="4" width="70" style="1" customWidth="1"/>
    <col min="5" max="5" width="29.26953125" style="1" customWidth="1"/>
    <col min="6" max="6" width="19.81640625" style="1" customWidth="1"/>
    <col min="7" max="7" width="20.453125" style="1" customWidth="1"/>
    <col min="8" max="8" width="2.54296875" style="1" customWidth="1"/>
    <col min="9" max="16384" width="11.453125" style="1"/>
  </cols>
  <sheetData>
    <row r="1" spans="2:7" s="31" customFormat="1" x14ac:dyDescent="0.35"/>
    <row r="2" spans="2:7" s="31" customFormat="1" x14ac:dyDescent="0.35"/>
    <row r="3" spans="2:7" s="31" customFormat="1" x14ac:dyDescent="0.35"/>
    <row r="4" spans="2:7" s="31" customFormat="1" x14ac:dyDescent="0.35"/>
    <row r="5" spans="2:7" s="31" customFormat="1" x14ac:dyDescent="0.35"/>
    <row r="6" spans="2:7" s="31" customFormat="1" x14ac:dyDescent="0.35"/>
    <row r="7" spans="2:7" s="31" customFormat="1" ht="32.5" customHeight="1" x14ac:dyDescent="0.35"/>
    <row r="8" spans="2:7" s="31" customFormat="1" ht="32.5" customHeight="1" x14ac:dyDescent="0.35"/>
    <row r="9" spans="2:7" s="2" customFormat="1" x14ac:dyDescent="0.35">
      <c r="B9" s="109"/>
      <c r="C9" s="109"/>
      <c r="D9" s="109"/>
      <c r="E9" s="109"/>
      <c r="F9" s="109"/>
      <c r="G9" s="109"/>
    </row>
    <row r="10" spans="2:7" s="2" customFormat="1" ht="16" customHeight="1" x14ac:dyDescent="0.35"/>
    <row r="11" spans="2:7" s="2" customFormat="1" ht="26.5" customHeight="1" x14ac:dyDescent="0.35">
      <c r="B11" s="108"/>
      <c r="C11" s="108"/>
      <c r="D11" s="108"/>
      <c r="E11" s="108"/>
      <c r="F11" s="108"/>
      <c r="G11" s="108"/>
    </row>
    <row r="12" spans="2:7" customFormat="1" x14ac:dyDescent="0.35">
      <c r="B12" s="3"/>
      <c r="C12" s="4"/>
      <c r="D12" s="4"/>
      <c r="E12" s="4"/>
      <c r="F12" s="4"/>
      <c r="G12" s="4"/>
    </row>
    <row r="13" spans="2:7" customFormat="1" x14ac:dyDescent="0.35">
      <c r="B13" s="3"/>
      <c r="C13" s="4"/>
      <c r="D13" s="4"/>
      <c r="E13" s="4"/>
      <c r="F13" s="4"/>
      <c r="G13" s="4"/>
    </row>
    <row r="14" spans="2:7" customFormat="1" ht="16.5" customHeight="1" x14ac:dyDescent="0.35">
      <c r="B14" s="3"/>
      <c r="C14" s="4"/>
      <c r="D14" s="4"/>
      <c r="E14" s="4"/>
      <c r="F14" s="4"/>
      <c r="G14" s="4"/>
    </row>
    <row r="15" spans="2:7" customFormat="1" ht="20" customHeight="1" x14ac:dyDescent="0.35">
      <c r="B15" s="3"/>
      <c r="C15" s="4"/>
      <c r="D15" s="4"/>
      <c r="E15" s="4"/>
      <c r="F15" s="4"/>
      <c r="G15" s="4"/>
    </row>
    <row r="16" spans="2:7" ht="9.65" customHeight="1" x14ac:dyDescent="0.35"/>
    <row r="17" spans="2:7" ht="46" customHeight="1" x14ac:dyDescent="0.35">
      <c r="B17" s="106" t="s">
        <v>375</v>
      </c>
      <c r="C17" s="106"/>
      <c r="D17" s="106"/>
      <c r="E17" s="106"/>
      <c r="F17" s="106"/>
      <c r="G17" s="106"/>
    </row>
    <row r="18" spans="2:7" ht="11.5" customHeight="1" x14ac:dyDescent="0.35">
      <c r="C18" s="7"/>
    </row>
    <row r="19" spans="2:7" ht="18" x14ac:dyDescent="0.35">
      <c r="B19" s="105" t="s">
        <v>188</v>
      </c>
      <c r="C19" s="105"/>
      <c r="D19" s="105"/>
      <c r="E19" s="105"/>
      <c r="F19" s="105"/>
      <c r="G19" s="105"/>
    </row>
    <row r="20" spans="2:7" ht="6.5" customHeight="1" x14ac:dyDescent="0.35"/>
    <row r="21" spans="2:7" ht="27.5" customHeight="1" x14ac:dyDescent="0.35">
      <c r="B21" s="106" t="s">
        <v>683</v>
      </c>
      <c r="C21" s="106"/>
      <c r="D21" s="106"/>
      <c r="E21" s="106"/>
      <c r="F21" s="106"/>
      <c r="G21" s="106"/>
    </row>
    <row r="22" spans="2:7" ht="8" customHeight="1" x14ac:dyDescent="0.35"/>
    <row r="23" spans="2:7" x14ac:dyDescent="0.35">
      <c r="B23" s="62" t="s">
        <v>1</v>
      </c>
      <c r="C23" s="62" t="s">
        <v>2</v>
      </c>
      <c r="D23" s="62" t="s">
        <v>3</v>
      </c>
      <c r="E23" s="110" t="s">
        <v>43</v>
      </c>
      <c r="F23" s="110"/>
      <c r="G23" s="110"/>
    </row>
    <row r="24" spans="2:7" ht="28" x14ac:dyDescent="0.35">
      <c r="B24" s="59" t="s">
        <v>4</v>
      </c>
      <c r="C24" s="60" t="s">
        <v>5</v>
      </c>
      <c r="D24" s="61" t="s">
        <v>51</v>
      </c>
      <c r="E24" s="101" t="s">
        <v>189</v>
      </c>
      <c r="F24" s="101"/>
      <c r="G24" s="101"/>
    </row>
    <row r="25" spans="2:7" ht="28" x14ac:dyDescent="0.35">
      <c r="B25" s="59" t="s">
        <v>6</v>
      </c>
      <c r="C25" s="60" t="s">
        <v>7</v>
      </c>
      <c r="D25" s="61" t="s">
        <v>376</v>
      </c>
      <c r="E25" s="101" t="s">
        <v>189</v>
      </c>
      <c r="F25" s="101"/>
      <c r="G25" s="101"/>
    </row>
    <row r="26" spans="2:7" ht="28" x14ac:dyDescent="0.35">
      <c r="B26" s="59" t="s">
        <v>8</v>
      </c>
      <c r="C26" s="60" t="s">
        <v>9</v>
      </c>
      <c r="D26" s="61" t="s">
        <v>377</v>
      </c>
      <c r="E26" s="101" t="s">
        <v>189</v>
      </c>
      <c r="F26" s="101"/>
      <c r="G26" s="101"/>
    </row>
    <row r="27" spans="2:7" ht="31" x14ac:dyDescent="0.35">
      <c r="B27" s="59" t="s">
        <v>10</v>
      </c>
      <c r="C27" s="60" t="s">
        <v>11</v>
      </c>
      <c r="D27" s="61" t="s">
        <v>378</v>
      </c>
      <c r="E27" s="101" t="s">
        <v>189</v>
      </c>
      <c r="F27" s="101"/>
      <c r="G27" s="101"/>
    </row>
    <row r="28" spans="2:7" ht="28" x14ac:dyDescent="0.35">
      <c r="B28" s="59" t="s">
        <v>12</v>
      </c>
      <c r="C28" s="60" t="s">
        <v>13</v>
      </c>
      <c r="D28" s="61" t="s">
        <v>379</v>
      </c>
      <c r="E28" s="101" t="s">
        <v>189</v>
      </c>
      <c r="F28" s="101"/>
      <c r="G28" s="101"/>
    </row>
    <row r="29" spans="2:7" ht="46.5" x14ac:dyDescent="0.35">
      <c r="B29" s="59" t="s">
        <v>14</v>
      </c>
      <c r="C29" s="60" t="s">
        <v>15</v>
      </c>
      <c r="D29" s="61" t="s">
        <v>380</v>
      </c>
      <c r="E29" s="101" t="s">
        <v>189</v>
      </c>
      <c r="F29" s="101"/>
      <c r="G29" s="101"/>
    </row>
    <row r="30" spans="2:7" ht="30" customHeight="1" x14ac:dyDescent="0.35">
      <c r="B30" s="9" t="s">
        <v>381</v>
      </c>
    </row>
    <row r="31" spans="2:7" ht="18" x14ac:dyDescent="0.35">
      <c r="B31" s="105" t="s">
        <v>17</v>
      </c>
      <c r="C31" s="105"/>
      <c r="D31" s="105"/>
      <c r="E31" s="105"/>
      <c r="F31" s="105"/>
      <c r="G31" s="105"/>
    </row>
    <row r="32" spans="2:7" ht="7.5" customHeight="1" x14ac:dyDescent="0.35">
      <c r="B32" s="5" t="s">
        <v>0</v>
      </c>
      <c r="C32" s="6"/>
      <c r="D32" s="6"/>
      <c r="E32" s="6"/>
    </row>
    <row r="33" spans="2:7" ht="26" customHeight="1" x14ac:dyDescent="0.35">
      <c r="B33" s="106" t="s">
        <v>382</v>
      </c>
      <c r="C33" s="106"/>
      <c r="D33" s="106"/>
      <c r="E33" s="106"/>
      <c r="F33" s="106"/>
      <c r="G33" s="106"/>
    </row>
    <row r="34" spans="2:7" ht="7" customHeight="1" x14ac:dyDescent="0.35"/>
    <row r="35" spans="2:7" x14ac:dyDescent="0.35">
      <c r="B35" s="62" t="s">
        <v>1</v>
      </c>
      <c r="C35" s="62" t="s">
        <v>2</v>
      </c>
      <c r="D35" s="62" t="s">
        <v>18</v>
      </c>
      <c r="E35" s="102" t="s">
        <v>43</v>
      </c>
      <c r="F35" s="103"/>
      <c r="G35" s="104"/>
    </row>
    <row r="36" spans="2:7" ht="84" x14ac:dyDescent="0.35">
      <c r="B36" s="59" t="s">
        <v>19</v>
      </c>
      <c r="C36" s="60" t="s">
        <v>20</v>
      </c>
      <c r="D36" s="61" t="s">
        <v>651</v>
      </c>
      <c r="E36" s="100"/>
      <c r="F36" s="100"/>
      <c r="G36" s="100"/>
    </row>
    <row r="37" spans="2:7" ht="56" x14ac:dyDescent="0.35">
      <c r="B37" s="59" t="s">
        <v>21</v>
      </c>
      <c r="C37" s="60" t="s">
        <v>22</v>
      </c>
      <c r="D37" s="61" t="s">
        <v>383</v>
      </c>
      <c r="E37" s="100"/>
      <c r="F37" s="100"/>
      <c r="G37" s="100"/>
    </row>
    <row r="38" spans="2:7" ht="42" x14ac:dyDescent="0.35">
      <c r="B38" s="59" t="s">
        <v>23</v>
      </c>
      <c r="C38" s="60" t="s">
        <v>24</v>
      </c>
      <c r="D38" s="61" t="s">
        <v>384</v>
      </c>
      <c r="E38" s="100"/>
      <c r="F38" s="100"/>
      <c r="G38" s="100"/>
    </row>
    <row r="39" spans="2:7" ht="56" x14ac:dyDescent="0.35">
      <c r="B39" s="59" t="s">
        <v>25</v>
      </c>
      <c r="C39" s="60" t="s">
        <v>26</v>
      </c>
      <c r="D39" s="61" t="s">
        <v>385</v>
      </c>
      <c r="E39" s="100"/>
      <c r="F39" s="100"/>
      <c r="G39" s="100"/>
    </row>
    <row r="40" spans="2:7" ht="46.5" x14ac:dyDescent="0.35">
      <c r="B40" s="59" t="s">
        <v>27</v>
      </c>
      <c r="C40" s="60" t="s">
        <v>28</v>
      </c>
      <c r="D40" s="61" t="s">
        <v>29</v>
      </c>
      <c r="E40" s="100"/>
      <c r="F40" s="100"/>
      <c r="G40" s="100"/>
    </row>
    <row r="41" spans="2:7" ht="62" x14ac:dyDescent="0.35">
      <c r="B41" s="59" t="s">
        <v>30</v>
      </c>
      <c r="C41" s="60" t="s">
        <v>31</v>
      </c>
      <c r="D41" s="61" t="s">
        <v>386</v>
      </c>
      <c r="E41" s="100"/>
      <c r="F41" s="100"/>
      <c r="G41" s="100"/>
    </row>
    <row r="42" spans="2:7" ht="42" x14ac:dyDescent="0.35">
      <c r="B42" s="59" t="s">
        <v>32</v>
      </c>
      <c r="C42" s="60" t="s">
        <v>33</v>
      </c>
      <c r="D42" s="61" t="s">
        <v>387</v>
      </c>
      <c r="E42" s="100"/>
      <c r="F42" s="100"/>
      <c r="G42" s="100"/>
    </row>
    <row r="43" spans="2:7" ht="28" x14ac:dyDescent="0.35">
      <c r="B43" s="59" t="s">
        <v>34</v>
      </c>
      <c r="C43" s="60" t="s">
        <v>35</v>
      </c>
      <c r="D43" s="61" t="s">
        <v>388</v>
      </c>
      <c r="E43" s="100"/>
      <c r="F43" s="100"/>
      <c r="G43" s="100"/>
    </row>
    <row r="44" spans="2:7" ht="84" x14ac:dyDescent="0.35">
      <c r="B44" s="59" t="s">
        <v>36</v>
      </c>
      <c r="C44" s="60" t="s">
        <v>583</v>
      </c>
      <c r="D44" s="61" t="s">
        <v>389</v>
      </c>
      <c r="E44" s="100"/>
      <c r="F44" s="100"/>
      <c r="G44" s="100"/>
    </row>
    <row r="45" spans="2:7" ht="42" x14ac:dyDescent="0.35">
      <c r="B45" s="59" t="s">
        <v>37</v>
      </c>
      <c r="C45" s="60" t="s">
        <v>38</v>
      </c>
      <c r="D45" s="61" t="s">
        <v>390</v>
      </c>
      <c r="E45" s="100"/>
      <c r="F45" s="100"/>
      <c r="G45" s="100"/>
    </row>
    <row r="46" spans="2:7" ht="42" x14ac:dyDescent="0.35">
      <c r="B46" s="59" t="s">
        <v>39</v>
      </c>
      <c r="C46" s="60" t="s">
        <v>40</v>
      </c>
      <c r="D46" s="61" t="s">
        <v>391</v>
      </c>
      <c r="E46" s="100"/>
      <c r="F46" s="100"/>
      <c r="G46" s="100"/>
    </row>
    <row r="47" spans="2:7" ht="56" x14ac:dyDescent="0.35">
      <c r="B47" s="59" t="s">
        <v>41</v>
      </c>
      <c r="C47" s="60" t="s">
        <v>42</v>
      </c>
      <c r="D47" s="61" t="s">
        <v>392</v>
      </c>
      <c r="E47" s="100"/>
      <c r="F47" s="100"/>
      <c r="G47" s="100"/>
    </row>
    <row r="48" spans="2:7" ht="46.5" x14ac:dyDescent="0.35">
      <c r="B48" s="59" t="s">
        <v>581</v>
      </c>
      <c r="C48" s="60" t="s">
        <v>582</v>
      </c>
      <c r="D48" s="88" t="s">
        <v>584</v>
      </c>
      <c r="E48" s="100"/>
      <c r="F48" s="100"/>
      <c r="G48" s="100"/>
    </row>
  </sheetData>
  <sheetProtection sheet="1" objects="1" scenarios="1" formatCells="0" formatColumns="0" formatRows="0" insertColumns="0" insertRows="0" insertHyperlinks="0" deleteColumns="0" deleteRows="0" sort="0" autoFilter="0" pivotTables="0"/>
  <mergeCells count="28">
    <mergeCell ref="E27:G27"/>
    <mergeCell ref="E28:G28"/>
    <mergeCell ref="B21:G21"/>
    <mergeCell ref="B17:G17"/>
    <mergeCell ref="E23:G23"/>
    <mergeCell ref="E24:G24"/>
    <mergeCell ref="E25:G25"/>
    <mergeCell ref="B11:G11"/>
    <mergeCell ref="B9:G9"/>
    <mergeCell ref="B19:G19"/>
    <mergeCell ref="E26:G26"/>
    <mergeCell ref="E42:G42"/>
    <mergeCell ref="E43:G43"/>
    <mergeCell ref="E29:G29"/>
    <mergeCell ref="E36:G36"/>
    <mergeCell ref="E35:G35"/>
    <mergeCell ref="E37:G37"/>
    <mergeCell ref="E38:G38"/>
    <mergeCell ref="B31:G31"/>
    <mergeCell ref="B33:G33"/>
    <mergeCell ref="E39:G39"/>
    <mergeCell ref="E40:G40"/>
    <mergeCell ref="E41:G41"/>
    <mergeCell ref="E48:G48"/>
    <mergeCell ref="E44:G44"/>
    <mergeCell ref="E45:G45"/>
    <mergeCell ref="E46:G46"/>
    <mergeCell ref="E47:G47"/>
  </mergeCells>
  <conditionalFormatting sqref="B24:D29">
    <cfRule type="expression" dxfId="385" priority="20">
      <formula>$E24="NO"</formula>
    </cfRule>
  </conditionalFormatting>
  <conditionalFormatting sqref="B36:D47 B48">
    <cfRule type="expression" dxfId="384" priority="19">
      <formula>$E36="NO"</formula>
    </cfRule>
  </conditionalFormatting>
  <conditionalFormatting sqref="E24">
    <cfRule type="containsText" dxfId="383" priority="13" operator="containsText" text="identificada">
      <formula>NOT(ISERROR(SEARCH("identificada",E24)))</formula>
    </cfRule>
    <cfRule type="containsText" dxfId="382" priority="14" operator="containsText" text="descartada">
      <formula>NOT(ISERROR(SEARCH("descartada",E24)))</formula>
    </cfRule>
  </conditionalFormatting>
  <conditionalFormatting sqref="E37:E48">
    <cfRule type="containsText" dxfId="381" priority="5" operator="containsText" text="identificada">
      <formula>NOT(ISERROR(SEARCH("identificada",E37)))</formula>
    </cfRule>
    <cfRule type="containsText" dxfId="380" priority="6" operator="containsText" text="descartada">
      <formula>NOT(ISERROR(SEARCH("descartada",E37)))</formula>
    </cfRule>
  </conditionalFormatting>
  <conditionalFormatting sqref="E25:E29">
    <cfRule type="containsText" dxfId="379" priority="9" operator="containsText" text="identificada">
      <formula>NOT(ISERROR(SEARCH("identificada",E25)))</formula>
    </cfRule>
    <cfRule type="containsText" dxfId="378" priority="10" operator="containsText" text="descartada">
      <formula>NOT(ISERROR(SEARCH("descartada",E25)))</formula>
    </cfRule>
  </conditionalFormatting>
  <conditionalFormatting sqref="E36">
    <cfRule type="containsText" dxfId="377" priority="7" operator="containsText" text="identificada">
      <formula>NOT(ISERROR(SEARCH("identificada",E36)))</formula>
    </cfRule>
    <cfRule type="containsText" dxfId="376" priority="8" operator="containsText" text="descartada">
      <formula>NOT(ISERROR(SEARCH("descartada",E36)))</formula>
    </cfRule>
  </conditionalFormatting>
  <conditionalFormatting sqref="C48">
    <cfRule type="expression" dxfId="375" priority="4">
      <formula>$E48="NO"</formula>
    </cfRule>
  </conditionalFormatting>
  <conditionalFormatting sqref="D48">
    <cfRule type="expression" dxfId="374" priority="1">
      <formula>$E48="NO"</formula>
    </cfRule>
  </conditionalFormatting>
  <dataValidations count="1">
    <dataValidation type="list" allowBlank="1" showInputMessage="1" showErrorMessage="1" sqref="E36:E48">
      <formula1>"SI,NO"</formula1>
    </dataValidation>
  </dataValidations>
  <printOptions horizontalCentered="1"/>
  <pageMargins left="0.70866141732283472" right="0.70866141732283472" top="0.74803149606299213" bottom="0.74803149606299213" header="0.31496062992125984" footer="0.31496062992125984"/>
  <pageSetup paperSize="9" scale="72" fitToHeight="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pageSetUpPr fitToPage="1"/>
  </sheetPr>
  <dimension ref="B1:N170"/>
  <sheetViews>
    <sheetView showGridLines="0" showRowColHeaders="0" zoomScaleNormal="100" zoomScaleSheetLayoutView="100" workbookViewId="0">
      <selection activeCell="R17" sqref="R17"/>
    </sheetView>
  </sheetViews>
  <sheetFormatPr baseColWidth="10" defaultColWidth="11.453125" defaultRowHeight="14.5" outlineLevelRow="1" x14ac:dyDescent="0.35"/>
  <cols>
    <col min="1" max="1" width="2.54296875" style="1" customWidth="1"/>
    <col min="2" max="2" width="12.26953125" style="1" customWidth="1"/>
    <col min="3" max="3" width="27.6328125" style="1" customWidth="1"/>
    <col min="4" max="4" width="82.453125" style="1" customWidth="1"/>
    <col min="5" max="5" width="28.1796875" style="1" customWidth="1"/>
    <col min="6" max="6" width="43.1796875" style="24" customWidth="1"/>
    <col min="7" max="7" width="2.54296875" style="1" customWidth="1"/>
    <col min="8" max="9" width="11.453125" style="1" hidden="1" customWidth="1"/>
    <col min="10" max="11" width="19.7265625" style="1" hidden="1" customWidth="1"/>
    <col min="12" max="14" width="11.453125" style="1" hidden="1" customWidth="1"/>
    <col min="15" max="15" width="11.453125" style="1" customWidth="1"/>
    <col min="16" max="16384" width="11.453125" style="1"/>
  </cols>
  <sheetData>
    <row r="1" spans="2:6" s="31" customFormat="1" x14ac:dyDescent="0.35"/>
    <row r="2" spans="2:6" s="31" customFormat="1" x14ac:dyDescent="0.35"/>
    <row r="3" spans="2:6" s="31" customFormat="1" x14ac:dyDescent="0.35"/>
    <row r="4" spans="2:6" s="31" customFormat="1" x14ac:dyDescent="0.35"/>
    <row r="5" spans="2:6" s="31" customFormat="1" x14ac:dyDescent="0.35"/>
    <row r="6" spans="2:6" s="31" customFormat="1" x14ac:dyDescent="0.35"/>
    <row r="7" spans="2:6" s="31" customFormat="1" ht="32.5" customHeight="1" x14ac:dyDescent="0.35"/>
    <row r="8" spans="2:6" s="31" customFormat="1" ht="32.5" customHeight="1" x14ac:dyDescent="0.35"/>
    <row r="9" spans="2:6" s="2" customFormat="1" ht="16.5" x14ac:dyDescent="0.35">
      <c r="B9" s="107"/>
      <c r="C9" s="107"/>
      <c r="D9" s="107"/>
      <c r="E9" s="107"/>
      <c r="F9" s="107"/>
    </row>
    <row r="10" spans="2:6" s="2" customFormat="1" x14ac:dyDescent="0.35">
      <c r="B10" s="109"/>
      <c r="C10" s="109"/>
      <c r="D10" s="109"/>
      <c r="E10" s="109"/>
      <c r="F10" s="109"/>
    </row>
    <row r="11" spans="2:6" s="2" customFormat="1" ht="7.5" customHeight="1" x14ac:dyDescent="0.35">
      <c r="F11" s="27"/>
    </row>
    <row r="12" spans="2:6" s="2" customFormat="1" ht="16" customHeight="1" x14ac:dyDescent="0.35">
      <c r="B12" s="108"/>
      <c r="C12" s="108"/>
      <c r="D12" s="108"/>
      <c r="E12" s="108"/>
      <c r="F12" s="108"/>
    </row>
    <row r="13" spans="2:6" customFormat="1" x14ac:dyDescent="0.35">
      <c r="B13" s="3"/>
      <c r="C13" s="4"/>
      <c r="D13" s="4"/>
      <c r="E13" s="4"/>
      <c r="F13" s="28"/>
    </row>
    <row r="14" spans="2:6" ht="45.5" customHeight="1" x14ac:dyDescent="0.35">
      <c r="B14" s="106" t="s">
        <v>452</v>
      </c>
      <c r="C14" s="106"/>
      <c r="D14" s="106"/>
      <c r="E14" s="106"/>
      <c r="F14" s="106"/>
    </row>
    <row r="15" spans="2:6" x14ac:dyDescent="0.35">
      <c r="C15" s="7"/>
    </row>
    <row r="16" spans="2:6" ht="41.5" customHeight="1" x14ac:dyDescent="0.35">
      <c r="B16" s="116" t="s">
        <v>188</v>
      </c>
      <c r="C16" s="117"/>
      <c r="D16" s="117"/>
      <c r="E16" s="118"/>
      <c r="F16" s="26" t="s">
        <v>190</v>
      </c>
    </row>
    <row r="17" spans="2:13" ht="50.5" customHeight="1" x14ac:dyDescent="0.35">
      <c r="B17" s="64" t="s">
        <v>4</v>
      </c>
      <c r="C17" s="112" t="s">
        <v>52</v>
      </c>
      <c r="D17" s="113"/>
      <c r="E17" s="114"/>
      <c r="F17" s="25" t="s">
        <v>374</v>
      </c>
      <c r="H17" s="53">
        <v>1</v>
      </c>
      <c r="I17" s="54" t="e">
        <f>+I18/H18</f>
        <v>#DIV/0!</v>
      </c>
      <c r="J17" s="9" t="e">
        <f>+IF(I17&lt;=30%,'5'!$E$14,IF(I17&lt;=60%,'5'!$E$15,IF(I17&lt;=99%,'5'!$E$16,'5'!$E$17)))</f>
        <v>#DIV/0!</v>
      </c>
      <c r="K17" s="9" t="e">
        <f>+IF(J17='5'!$E$14,'5'!$G$14,IF(J17='5'!$E$15,'5'!$G$15,IF(J17='5'!$E$16,'5'!$G$16,IF(J17='5'!$E$17,'5'!$G$17))))</f>
        <v>#DIV/0!</v>
      </c>
      <c r="L17" s="119" t="s">
        <v>574</v>
      </c>
      <c r="M17" s="120"/>
    </row>
    <row r="18" spans="2:13" ht="23.5" customHeight="1" outlineLevel="1" x14ac:dyDescent="0.35">
      <c r="B18" s="63" t="s">
        <v>16</v>
      </c>
      <c r="C18" s="115" t="s">
        <v>54</v>
      </c>
      <c r="D18" s="115"/>
      <c r="E18" s="115"/>
      <c r="F18" s="10" t="s">
        <v>55</v>
      </c>
      <c r="H18" s="1">
        <f>SUM(H19:H31)</f>
        <v>0</v>
      </c>
      <c r="I18" s="1">
        <f>SUM(I19:I31)</f>
        <v>0</v>
      </c>
      <c r="L18" s="29" t="s">
        <v>572</v>
      </c>
      <c r="M18" s="30" t="s">
        <v>573</v>
      </c>
    </row>
    <row r="19" spans="2:13" ht="69.5" customHeight="1" outlineLevel="1" x14ac:dyDescent="0.35">
      <c r="B19" s="65" t="s">
        <v>147</v>
      </c>
      <c r="C19" s="111" t="s">
        <v>44</v>
      </c>
      <c r="D19" s="111"/>
      <c r="E19" s="111"/>
      <c r="F19" s="66"/>
      <c r="H19" s="1">
        <f>+IF(F19="NO APLICA",0,IF(F19="",0,1))</f>
        <v>0</v>
      </c>
      <c r="I19" s="1">
        <f>+IF(F19="CUMPLE",1,0)</f>
        <v>0</v>
      </c>
      <c r="L19" s="55" t="e">
        <f>+IF(F19="NO APLICA","-",$K$17)</f>
        <v>#DIV/0!</v>
      </c>
      <c r="M19" s="1" t="e">
        <f>+IF(F19="NO APLICA","-",$J$17)</f>
        <v>#DIV/0!</v>
      </c>
    </row>
    <row r="20" spans="2:13" ht="69.5" customHeight="1" outlineLevel="1" x14ac:dyDescent="0.35">
      <c r="B20" s="67" t="s">
        <v>148</v>
      </c>
      <c r="C20" s="111" t="s">
        <v>45</v>
      </c>
      <c r="D20" s="111"/>
      <c r="E20" s="111"/>
      <c r="F20" s="66"/>
      <c r="H20" s="1">
        <f t="shared" ref="H20:H31" si="0">+IF(F20="NO APLICA",0,IF(F20="",0,1))</f>
        <v>0</v>
      </c>
      <c r="I20" s="1">
        <f t="shared" ref="I20:I31" si="1">+IF(F20="CUMPLE",1,0)</f>
        <v>0</v>
      </c>
      <c r="L20" s="55" t="e">
        <f t="shared" ref="L20:L31" si="2">+IF(F20="NO APLICA","-",$K$17)</f>
        <v>#DIV/0!</v>
      </c>
      <c r="M20" s="1" t="e">
        <f t="shared" ref="M20:M31" si="3">+IF(F20="NO APLICA","-",$J$17)</f>
        <v>#DIV/0!</v>
      </c>
    </row>
    <row r="21" spans="2:13" ht="69.5" customHeight="1" outlineLevel="1" x14ac:dyDescent="0.35">
      <c r="B21" s="65" t="s">
        <v>149</v>
      </c>
      <c r="C21" s="111" t="s">
        <v>704</v>
      </c>
      <c r="D21" s="111"/>
      <c r="E21" s="111"/>
      <c r="F21" s="66"/>
      <c r="H21" s="1">
        <f t="shared" si="0"/>
        <v>0</v>
      </c>
      <c r="I21" s="1">
        <f t="shared" si="1"/>
        <v>0</v>
      </c>
      <c r="L21" s="55" t="e">
        <f t="shared" si="2"/>
        <v>#DIV/0!</v>
      </c>
      <c r="M21" s="1" t="e">
        <f t="shared" si="3"/>
        <v>#DIV/0!</v>
      </c>
    </row>
    <row r="22" spans="2:13" ht="69.5" customHeight="1" outlineLevel="1" x14ac:dyDescent="0.35">
      <c r="B22" s="65" t="s">
        <v>150</v>
      </c>
      <c r="C22" s="121" t="s">
        <v>697</v>
      </c>
      <c r="D22" s="122"/>
      <c r="E22" s="123"/>
      <c r="F22" s="66"/>
      <c r="H22" s="1">
        <f t="shared" si="0"/>
        <v>0</v>
      </c>
      <c r="I22" s="1">
        <f t="shared" si="1"/>
        <v>0</v>
      </c>
      <c r="L22" s="55" t="e">
        <f t="shared" si="2"/>
        <v>#DIV/0!</v>
      </c>
      <c r="M22" s="1" t="e">
        <f t="shared" si="3"/>
        <v>#DIV/0!</v>
      </c>
    </row>
    <row r="23" spans="2:13" ht="69.5" customHeight="1" outlineLevel="1" x14ac:dyDescent="0.35">
      <c r="B23" s="65" t="s">
        <v>151</v>
      </c>
      <c r="C23" s="111" t="s">
        <v>393</v>
      </c>
      <c r="D23" s="111"/>
      <c r="E23" s="111"/>
      <c r="F23" s="66"/>
      <c r="H23" s="1">
        <f t="shared" si="0"/>
        <v>0</v>
      </c>
      <c r="I23" s="1">
        <f t="shared" si="1"/>
        <v>0</v>
      </c>
      <c r="L23" s="55" t="e">
        <f t="shared" si="2"/>
        <v>#DIV/0!</v>
      </c>
      <c r="M23" s="1" t="e">
        <f t="shared" si="3"/>
        <v>#DIV/0!</v>
      </c>
    </row>
    <row r="24" spans="2:13" ht="69.5" customHeight="1" outlineLevel="1" x14ac:dyDescent="0.35">
      <c r="B24" s="65" t="s">
        <v>152</v>
      </c>
      <c r="C24" s="111" t="s">
        <v>698</v>
      </c>
      <c r="D24" s="111"/>
      <c r="E24" s="111"/>
      <c r="F24" s="66"/>
      <c r="H24" s="1">
        <f t="shared" si="0"/>
        <v>0</v>
      </c>
      <c r="I24" s="1">
        <f t="shared" si="1"/>
        <v>0</v>
      </c>
      <c r="L24" s="55" t="e">
        <f t="shared" si="2"/>
        <v>#DIV/0!</v>
      </c>
      <c r="M24" s="1" t="e">
        <f t="shared" si="3"/>
        <v>#DIV/0!</v>
      </c>
    </row>
    <row r="25" spans="2:13" ht="69.5" customHeight="1" outlineLevel="1" x14ac:dyDescent="0.35">
      <c r="B25" s="65" t="s">
        <v>153</v>
      </c>
      <c r="C25" s="111" t="s">
        <v>49</v>
      </c>
      <c r="D25" s="111"/>
      <c r="E25" s="111"/>
      <c r="F25" s="66"/>
      <c r="H25" s="1">
        <f t="shared" si="0"/>
        <v>0</v>
      </c>
      <c r="I25" s="1">
        <f t="shared" si="1"/>
        <v>0</v>
      </c>
      <c r="L25" s="55" t="e">
        <f t="shared" si="2"/>
        <v>#DIV/0!</v>
      </c>
      <c r="M25" s="1" t="e">
        <f t="shared" si="3"/>
        <v>#DIV/0!</v>
      </c>
    </row>
    <row r="26" spans="2:13" ht="69.5" customHeight="1" outlineLevel="1" x14ac:dyDescent="0.35">
      <c r="B26" s="65" t="s">
        <v>154</v>
      </c>
      <c r="C26" s="111" t="s">
        <v>394</v>
      </c>
      <c r="D26" s="111"/>
      <c r="E26" s="111"/>
      <c r="F26" s="66"/>
      <c r="H26" s="1">
        <f t="shared" si="0"/>
        <v>0</v>
      </c>
      <c r="I26" s="1">
        <f t="shared" si="1"/>
        <v>0</v>
      </c>
      <c r="L26" s="55" t="e">
        <f t="shared" si="2"/>
        <v>#DIV/0!</v>
      </c>
      <c r="M26" s="1" t="e">
        <f t="shared" si="3"/>
        <v>#DIV/0!</v>
      </c>
    </row>
    <row r="27" spans="2:13" ht="69.5" customHeight="1" outlineLevel="1" x14ac:dyDescent="0.35">
      <c r="B27" s="65" t="s">
        <v>155</v>
      </c>
      <c r="C27" s="111" t="s">
        <v>687</v>
      </c>
      <c r="D27" s="111"/>
      <c r="E27" s="111"/>
      <c r="F27" s="66"/>
      <c r="H27" s="1">
        <f t="shared" si="0"/>
        <v>0</v>
      </c>
      <c r="I27" s="1">
        <f t="shared" si="1"/>
        <v>0</v>
      </c>
      <c r="L27" s="55" t="e">
        <f t="shared" si="2"/>
        <v>#DIV/0!</v>
      </c>
      <c r="M27" s="1" t="e">
        <f t="shared" si="3"/>
        <v>#DIV/0!</v>
      </c>
    </row>
    <row r="28" spans="2:13" ht="69.5" customHeight="1" outlineLevel="1" x14ac:dyDescent="0.35">
      <c r="B28" s="65" t="s">
        <v>156</v>
      </c>
      <c r="C28" s="111" t="s">
        <v>396</v>
      </c>
      <c r="D28" s="111"/>
      <c r="E28" s="111"/>
      <c r="F28" s="66"/>
      <c r="H28" s="1">
        <f t="shared" si="0"/>
        <v>0</v>
      </c>
      <c r="I28" s="1">
        <f t="shared" si="1"/>
        <v>0</v>
      </c>
      <c r="L28" s="55" t="e">
        <f t="shared" si="2"/>
        <v>#DIV/0!</v>
      </c>
      <c r="M28" s="1" t="e">
        <f t="shared" si="3"/>
        <v>#DIV/0!</v>
      </c>
    </row>
    <row r="29" spans="2:13" ht="69.5" customHeight="1" outlineLevel="1" x14ac:dyDescent="0.35">
      <c r="B29" s="65" t="s">
        <v>157</v>
      </c>
      <c r="C29" s="111" t="s">
        <v>397</v>
      </c>
      <c r="D29" s="111"/>
      <c r="E29" s="111"/>
      <c r="F29" s="66"/>
      <c r="H29" s="1">
        <f t="shared" si="0"/>
        <v>0</v>
      </c>
      <c r="I29" s="1">
        <f t="shared" si="1"/>
        <v>0</v>
      </c>
      <c r="L29" s="55" t="e">
        <f t="shared" si="2"/>
        <v>#DIV/0!</v>
      </c>
      <c r="M29" s="1" t="e">
        <f t="shared" si="3"/>
        <v>#DIV/0!</v>
      </c>
    </row>
    <row r="30" spans="2:13" ht="69.5" customHeight="1" outlineLevel="1" x14ac:dyDescent="0.35">
      <c r="B30" s="65" t="s">
        <v>158</v>
      </c>
      <c r="C30" s="111" t="s">
        <v>50</v>
      </c>
      <c r="D30" s="111"/>
      <c r="E30" s="111"/>
      <c r="F30" s="66"/>
      <c r="H30" s="1">
        <f t="shared" si="0"/>
        <v>0</v>
      </c>
      <c r="I30" s="1">
        <f t="shared" si="1"/>
        <v>0</v>
      </c>
      <c r="L30" s="55" t="e">
        <f t="shared" si="2"/>
        <v>#DIV/0!</v>
      </c>
      <c r="M30" s="1" t="e">
        <f t="shared" si="3"/>
        <v>#DIV/0!</v>
      </c>
    </row>
    <row r="31" spans="2:13" ht="69.5" customHeight="1" outlineLevel="1" x14ac:dyDescent="0.35">
      <c r="B31" s="65" t="s">
        <v>159</v>
      </c>
      <c r="C31" s="111" t="s">
        <v>699</v>
      </c>
      <c r="D31" s="111"/>
      <c r="E31" s="111"/>
      <c r="F31" s="66"/>
      <c r="H31" s="1">
        <f t="shared" si="0"/>
        <v>0</v>
      </c>
      <c r="I31" s="1">
        <f t="shared" si="1"/>
        <v>0</v>
      </c>
      <c r="L31" s="55" t="e">
        <f t="shared" si="2"/>
        <v>#DIV/0!</v>
      </c>
      <c r="M31" s="1" t="e">
        <f t="shared" si="3"/>
        <v>#DIV/0!</v>
      </c>
    </row>
    <row r="32" spans="2:13" ht="47.5" customHeight="1" x14ac:dyDescent="0.35">
      <c r="B32" s="64" t="s">
        <v>6</v>
      </c>
      <c r="C32" s="112" t="s">
        <v>451</v>
      </c>
      <c r="D32" s="113"/>
      <c r="E32" s="114"/>
      <c r="F32" s="25" t="s">
        <v>374</v>
      </c>
      <c r="H32" s="53">
        <v>1</v>
      </c>
      <c r="I32" s="54" t="e">
        <f>+I33/H33</f>
        <v>#DIV/0!</v>
      </c>
      <c r="J32" s="9" t="e">
        <f>+IF(I32&lt;=30%,'5'!$E$14,IF(I32&lt;=60%,'5'!$E$15,IF(I32&lt;=99%,'5'!$E$16,'5'!$E$17)))</f>
        <v>#DIV/0!</v>
      </c>
      <c r="K32" s="9" t="e">
        <f>+IF(J32='5'!$E$14,'5'!$G$14,IF(J32='5'!$E$15,'5'!$G$15,IF(J32='5'!$E$16,'5'!$G$16,IF(J32='5'!$E$17,'5'!$G$17))))</f>
        <v>#DIV/0!</v>
      </c>
      <c r="L32" s="119" t="s">
        <v>574</v>
      </c>
      <c r="M32" s="120"/>
    </row>
    <row r="33" spans="2:13" ht="23.5" customHeight="1" outlineLevel="1" collapsed="1" x14ac:dyDescent="0.35">
      <c r="B33" s="63" t="s">
        <v>16</v>
      </c>
      <c r="C33" s="115" t="s">
        <v>54</v>
      </c>
      <c r="D33" s="115"/>
      <c r="E33" s="115"/>
      <c r="F33" s="10" t="s">
        <v>55</v>
      </c>
      <c r="H33" s="1">
        <f>SUM(H34:H52)</f>
        <v>0</v>
      </c>
      <c r="I33" s="1">
        <f>SUM(I34:I52)</f>
        <v>0</v>
      </c>
      <c r="L33" s="29" t="s">
        <v>572</v>
      </c>
      <c r="M33" s="30" t="s">
        <v>573</v>
      </c>
    </row>
    <row r="34" spans="2:13" ht="47.5" customHeight="1" outlineLevel="1" x14ac:dyDescent="0.35">
      <c r="B34" s="65" t="s">
        <v>160</v>
      </c>
      <c r="C34" s="111" t="s">
        <v>399</v>
      </c>
      <c r="D34" s="111"/>
      <c r="E34" s="111"/>
      <c r="F34" s="66"/>
      <c r="H34" s="1">
        <f>+IF(F34="NO APLICA",0,IF(F34="",0,1))</f>
        <v>0</v>
      </c>
      <c r="I34" s="1">
        <f>+IF(F34="CUMPLE",1,0)</f>
        <v>0</v>
      </c>
      <c r="L34" s="55" t="e">
        <f>+IF(F34="NO APLICA","-",$K$32)</f>
        <v>#DIV/0!</v>
      </c>
      <c r="M34" s="1" t="e">
        <f>+IF(F34="NO APLICA","-",$J$32)</f>
        <v>#DIV/0!</v>
      </c>
    </row>
    <row r="35" spans="2:13" ht="47.5" customHeight="1" outlineLevel="1" x14ac:dyDescent="0.35">
      <c r="B35" s="65" t="s">
        <v>161</v>
      </c>
      <c r="C35" s="111" t="s">
        <v>68</v>
      </c>
      <c r="D35" s="111"/>
      <c r="E35" s="111"/>
      <c r="F35" s="66"/>
      <c r="H35" s="1">
        <f t="shared" ref="H35:H52" si="4">+IF(F35="NO APLICA",0,IF(F35="",0,1))</f>
        <v>0</v>
      </c>
      <c r="I35" s="1">
        <f t="shared" ref="I35:I52" si="5">+IF(F35="CUMPLE",1,0)</f>
        <v>0</v>
      </c>
      <c r="L35" s="55" t="e">
        <f t="shared" ref="L35:L52" si="6">+IF(F35="NO APLICA","-",$K$32)</f>
        <v>#DIV/0!</v>
      </c>
      <c r="M35" s="1" t="e">
        <f t="shared" ref="M35:M52" si="7">+IF(F35="NO APLICA","-",$J$32)</f>
        <v>#DIV/0!</v>
      </c>
    </row>
    <row r="36" spans="2:13" ht="47.5" customHeight="1" outlineLevel="1" x14ac:dyDescent="0.35">
      <c r="B36" s="65" t="s">
        <v>162</v>
      </c>
      <c r="C36" s="111" t="s">
        <v>400</v>
      </c>
      <c r="D36" s="111"/>
      <c r="E36" s="111"/>
      <c r="F36" s="66"/>
      <c r="H36" s="1">
        <f t="shared" si="4"/>
        <v>0</v>
      </c>
      <c r="I36" s="1">
        <f t="shared" si="5"/>
        <v>0</v>
      </c>
      <c r="L36" s="55" t="e">
        <f t="shared" si="6"/>
        <v>#DIV/0!</v>
      </c>
      <c r="M36" s="1" t="e">
        <f t="shared" si="7"/>
        <v>#DIV/0!</v>
      </c>
    </row>
    <row r="37" spans="2:13" ht="47.5" customHeight="1" outlineLevel="1" x14ac:dyDescent="0.35">
      <c r="B37" s="65" t="s">
        <v>163</v>
      </c>
      <c r="C37" s="111" t="s">
        <v>401</v>
      </c>
      <c r="D37" s="111"/>
      <c r="E37" s="111"/>
      <c r="F37" s="66"/>
      <c r="H37" s="1">
        <f t="shared" si="4"/>
        <v>0</v>
      </c>
      <c r="I37" s="1">
        <f t="shared" si="5"/>
        <v>0</v>
      </c>
      <c r="L37" s="55" t="e">
        <f t="shared" si="6"/>
        <v>#DIV/0!</v>
      </c>
      <c r="M37" s="1" t="e">
        <f t="shared" si="7"/>
        <v>#DIV/0!</v>
      </c>
    </row>
    <row r="38" spans="2:13" ht="47.5" customHeight="1" outlineLevel="1" x14ac:dyDescent="0.35">
      <c r="B38" s="65" t="s">
        <v>164</v>
      </c>
      <c r="C38" s="111" t="s">
        <v>700</v>
      </c>
      <c r="D38" s="111"/>
      <c r="E38" s="111"/>
      <c r="F38" s="66"/>
      <c r="H38" s="1">
        <f t="shared" si="4"/>
        <v>0</v>
      </c>
      <c r="I38" s="1">
        <f t="shared" si="5"/>
        <v>0</v>
      </c>
      <c r="L38" s="55" t="e">
        <f t="shared" si="6"/>
        <v>#DIV/0!</v>
      </c>
      <c r="M38" s="1" t="e">
        <f t="shared" si="7"/>
        <v>#DIV/0!</v>
      </c>
    </row>
    <row r="39" spans="2:13" ht="47.5" customHeight="1" outlineLevel="1" x14ac:dyDescent="0.35">
      <c r="B39" s="65" t="s">
        <v>165</v>
      </c>
      <c r="C39" s="111" t="s">
        <v>404</v>
      </c>
      <c r="D39" s="111"/>
      <c r="E39" s="111"/>
      <c r="F39" s="66"/>
      <c r="H39" s="1">
        <f t="shared" si="4"/>
        <v>0</v>
      </c>
      <c r="I39" s="1">
        <f t="shared" si="5"/>
        <v>0</v>
      </c>
      <c r="L39" s="55" t="e">
        <f t="shared" si="6"/>
        <v>#DIV/0!</v>
      </c>
      <c r="M39" s="1" t="e">
        <f t="shared" si="7"/>
        <v>#DIV/0!</v>
      </c>
    </row>
    <row r="40" spans="2:13" ht="47.5" customHeight="1" outlineLevel="1" x14ac:dyDescent="0.35">
      <c r="B40" s="65" t="s">
        <v>166</v>
      </c>
      <c r="C40" s="111" t="s">
        <v>405</v>
      </c>
      <c r="D40" s="111"/>
      <c r="E40" s="111"/>
      <c r="F40" s="66"/>
      <c r="H40" s="1">
        <f t="shared" si="4"/>
        <v>0</v>
      </c>
      <c r="I40" s="1">
        <f t="shared" si="5"/>
        <v>0</v>
      </c>
      <c r="L40" s="55" t="e">
        <f t="shared" si="6"/>
        <v>#DIV/0!</v>
      </c>
      <c r="M40" s="1" t="e">
        <f t="shared" si="7"/>
        <v>#DIV/0!</v>
      </c>
    </row>
    <row r="41" spans="2:13" ht="47.5" customHeight="1" outlineLevel="1" x14ac:dyDescent="0.35">
      <c r="B41" s="65" t="s">
        <v>167</v>
      </c>
      <c r="C41" s="111" t="s">
        <v>406</v>
      </c>
      <c r="D41" s="111"/>
      <c r="E41" s="111"/>
      <c r="F41" s="66"/>
      <c r="H41" s="1">
        <f t="shared" si="4"/>
        <v>0</v>
      </c>
      <c r="I41" s="1">
        <f t="shared" si="5"/>
        <v>0</v>
      </c>
      <c r="L41" s="55" t="e">
        <f t="shared" si="6"/>
        <v>#DIV/0!</v>
      </c>
      <c r="M41" s="1" t="e">
        <f t="shared" si="7"/>
        <v>#DIV/0!</v>
      </c>
    </row>
    <row r="42" spans="2:13" ht="47.5" customHeight="1" outlineLevel="1" x14ac:dyDescent="0.35">
      <c r="B42" s="65" t="s">
        <v>168</v>
      </c>
      <c r="C42" s="111" t="s">
        <v>407</v>
      </c>
      <c r="D42" s="111"/>
      <c r="E42" s="111"/>
      <c r="F42" s="66"/>
      <c r="H42" s="1">
        <f t="shared" si="4"/>
        <v>0</v>
      </c>
      <c r="I42" s="1">
        <f t="shared" si="5"/>
        <v>0</v>
      </c>
      <c r="L42" s="55" t="e">
        <f t="shared" si="6"/>
        <v>#DIV/0!</v>
      </c>
      <c r="M42" s="1" t="e">
        <f t="shared" si="7"/>
        <v>#DIV/0!</v>
      </c>
    </row>
    <row r="43" spans="2:13" ht="47.5" customHeight="1" outlineLevel="1" x14ac:dyDescent="0.35">
      <c r="B43" s="65" t="s">
        <v>169</v>
      </c>
      <c r="C43" s="111" t="s">
        <v>408</v>
      </c>
      <c r="D43" s="111"/>
      <c r="E43" s="111"/>
      <c r="F43" s="66"/>
      <c r="H43" s="1">
        <f t="shared" si="4"/>
        <v>0</v>
      </c>
      <c r="I43" s="1">
        <f t="shared" si="5"/>
        <v>0</v>
      </c>
      <c r="L43" s="55" t="e">
        <f t="shared" si="6"/>
        <v>#DIV/0!</v>
      </c>
      <c r="M43" s="1" t="e">
        <f t="shared" si="7"/>
        <v>#DIV/0!</v>
      </c>
    </row>
    <row r="44" spans="2:13" ht="47.5" customHeight="1" outlineLevel="1" x14ac:dyDescent="0.35">
      <c r="B44" s="65" t="s">
        <v>170</v>
      </c>
      <c r="C44" s="111" t="s">
        <v>69</v>
      </c>
      <c r="D44" s="111"/>
      <c r="E44" s="111"/>
      <c r="F44" s="66"/>
      <c r="H44" s="1">
        <f t="shared" si="4"/>
        <v>0</v>
      </c>
      <c r="I44" s="1">
        <f t="shared" si="5"/>
        <v>0</v>
      </c>
      <c r="L44" s="55" t="e">
        <f t="shared" si="6"/>
        <v>#DIV/0!</v>
      </c>
      <c r="M44" s="1" t="e">
        <f t="shared" si="7"/>
        <v>#DIV/0!</v>
      </c>
    </row>
    <row r="45" spans="2:13" ht="47.5" customHeight="1" outlineLevel="1" x14ac:dyDescent="0.35">
      <c r="B45" s="65" t="s">
        <v>171</v>
      </c>
      <c r="C45" s="111" t="s">
        <v>409</v>
      </c>
      <c r="D45" s="111"/>
      <c r="E45" s="111"/>
      <c r="F45" s="66"/>
      <c r="H45" s="1">
        <f t="shared" si="4"/>
        <v>0</v>
      </c>
      <c r="I45" s="1">
        <f t="shared" si="5"/>
        <v>0</v>
      </c>
      <c r="L45" s="55" t="e">
        <f t="shared" si="6"/>
        <v>#DIV/0!</v>
      </c>
      <c r="M45" s="1" t="e">
        <f t="shared" si="7"/>
        <v>#DIV/0!</v>
      </c>
    </row>
    <row r="46" spans="2:13" ht="47.5" customHeight="1" outlineLevel="1" x14ac:dyDescent="0.35">
      <c r="B46" s="65" t="s">
        <v>172</v>
      </c>
      <c r="C46" s="111" t="s">
        <v>70</v>
      </c>
      <c r="D46" s="111"/>
      <c r="E46" s="111"/>
      <c r="F46" s="66"/>
      <c r="H46" s="1">
        <f t="shared" si="4"/>
        <v>0</v>
      </c>
      <c r="I46" s="1">
        <f t="shared" si="5"/>
        <v>0</v>
      </c>
      <c r="L46" s="55" t="e">
        <f t="shared" si="6"/>
        <v>#DIV/0!</v>
      </c>
      <c r="M46" s="1" t="e">
        <f t="shared" si="7"/>
        <v>#DIV/0!</v>
      </c>
    </row>
    <row r="47" spans="2:13" ht="47.5" customHeight="1" outlineLevel="1" x14ac:dyDescent="0.35">
      <c r="B47" s="65" t="s">
        <v>173</v>
      </c>
      <c r="C47" s="111" t="s">
        <v>71</v>
      </c>
      <c r="D47" s="111"/>
      <c r="E47" s="111"/>
      <c r="F47" s="66"/>
      <c r="H47" s="1">
        <f t="shared" si="4"/>
        <v>0</v>
      </c>
      <c r="I47" s="1">
        <f t="shared" si="5"/>
        <v>0</v>
      </c>
      <c r="L47" s="55" t="e">
        <f t="shared" si="6"/>
        <v>#DIV/0!</v>
      </c>
      <c r="M47" s="1" t="e">
        <f t="shared" si="7"/>
        <v>#DIV/0!</v>
      </c>
    </row>
    <row r="48" spans="2:13" ht="47.5" customHeight="1" outlineLevel="1" x14ac:dyDescent="0.35">
      <c r="B48" s="65" t="s">
        <v>174</v>
      </c>
      <c r="C48" s="111" t="s">
        <v>72</v>
      </c>
      <c r="D48" s="111"/>
      <c r="E48" s="111"/>
      <c r="F48" s="66"/>
      <c r="H48" s="1">
        <f t="shared" si="4"/>
        <v>0</v>
      </c>
      <c r="I48" s="1">
        <f t="shared" si="5"/>
        <v>0</v>
      </c>
      <c r="L48" s="55" t="e">
        <f t="shared" si="6"/>
        <v>#DIV/0!</v>
      </c>
      <c r="M48" s="1" t="e">
        <f t="shared" si="7"/>
        <v>#DIV/0!</v>
      </c>
    </row>
    <row r="49" spans="2:13" ht="47.5" customHeight="1" outlineLevel="1" x14ac:dyDescent="0.35">
      <c r="B49" s="65" t="s">
        <v>175</v>
      </c>
      <c r="C49" s="111" t="s">
        <v>410</v>
      </c>
      <c r="D49" s="111"/>
      <c r="E49" s="111"/>
      <c r="F49" s="66"/>
      <c r="H49" s="1">
        <f t="shared" si="4"/>
        <v>0</v>
      </c>
      <c r="I49" s="1">
        <f t="shared" si="5"/>
        <v>0</v>
      </c>
      <c r="L49" s="55" t="e">
        <f t="shared" si="6"/>
        <v>#DIV/0!</v>
      </c>
      <c r="M49" s="1" t="e">
        <f t="shared" si="7"/>
        <v>#DIV/0!</v>
      </c>
    </row>
    <row r="50" spans="2:13" ht="47.5" customHeight="1" outlineLevel="1" x14ac:dyDescent="0.35">
      <c r="B50" s="65" t="s">
        <v>176</v>
      </c>
      <c r="C50" s="111" t="s">
        <v>73</v>
      </c>
      <c r="D50" s="111"/>
      <c r="E50" s="111"/>
      <c r="F50" s="66"/>
      <c r="H50" s="1">
        <f t="shared" si="4"/>
        <v>0</v>
      </c>
      <c r="I50" s="1">
        <f t="shared" si="5"/>
        <v>0</v>
      </c>
      <c r="L50" s="55" t="e">
        <f t="shared" si="6"/>
        <v>#DIV/0!</v>
      </c>
      <c r="M50" s="1" t="e">
        <f t="shared" si="7"/>
        <v>#DIV/0!</v>
      </c>
    </row>
    <row r="51" spans="2:13" ht="47.5" customHeight="1" outlineLevel="1" x14ac:dyDescent="0.35">
      <c r="B51" s="65" t="s">
        <v>177</v>
      </c>
      <c r="C51" s="111" t="s">
        <v>74</v>
      </c>
      <c r="D51" s="111"/>
      <c r="E51" s="111"/>
      <c r="F51" s="66"/>
      <c r="H51" s="1">
        <f t="shared" si="4"/>
        <v>0</v>
      </c>
      <c r="I51" s="1">
        <f t="shared" si="5"/>
        <v>0</v>
      </c>
      <c r="L51" s="55" t="e">
        <f t="shared" si="6"/>
        <v>#DIV/0!</v>
      </c>
      <c r="M51" s="1" t="e">
        <f t="shared" si="7"/>
        <v>#DIV/0!</v>
      </c>
    </row>
    <row r="52" spans="2:13" ht="47.5" customHeight="1" outlineLevel="1" x14ac:dyDescent="0.35">
      <c r="B52" s="65" t="s">
        <v>178</v>
      </c>
      <c r="C52" s="111" t="s">
        <v>75</v>
      </c>
      <c r="D52" s="111"/>
      <c r="E52" s="111"/>
      <c r="F52" s="66"/>
      <c r="H52" s="1">
        <f t="shared" si="4"/>
        <v>0</v>
      </c>
      <c r="I52" s="1">
        <f t="shared" si="5"/>
        <v>0</v>
      </c>
      <c r="L52" s="55" t="e">
        <f t="shared" si="6"/>
        <v>#DIV/0!</v>
      </c>
      <c r="M52" s="1" t="e">
        <f t="shared" si="7"/>
        <v>#DIV/0!</v>
      </c>
    </row>
    <row r="53" spans="2:13" ht="47.5" customHeight="1" x14ac:dyDescent="0.35">
      <c r="B53" s="64" t="s">
        <v>8</v>
      </c>
      <c r="C53" s="112" t="s">
        <v>446</v>
      </c>
      <c r="D53" s="113"/>
      <c r="E53" s="114"/>
      <c r="F53" s="25" t="s">
        <v>374</v>
      </c>
      <c r="H53" s="53">
        <v>1</v>
      </c>
      <c r="I53" s="54" t="e">
        <f>+I54/H54</f>
        <v>#DIV/0!</v>
      </c>
      <c r="J53" s="9" t="e">
        <f>+IF(I53&lt;=30%,'5'!$E$14,IF(I53&lt;=60%,'5'!$E$15,IF(I53&lt;=99%,'5'!$E$16,'5'!$E$17)))</f>
        <v>#DIV/0!</v>
      </c>
      <c r="K53" s="9" t="e">
        <f>+IF(J53='5'!$E$14,'5'!$G$14,IF(J53='5'!$E$15,'5'!$G$15,IF(J53='5'!$E$16,'5'!$G$16,IF(J53='5'!$E$17,'5'!$G$17))))</f>
        <v>#DIV/0!</v>
      </c>
      <c r="L53" s="119" t="s">
        <v>574</v>
      </c>
      <c r="M53" s="120"/>
    </row>
    <row r="54" spans="2:13" ht="23.5" customHeight="1" outlineLevel="1" collapsed="1" x14ac:dyDescent="0.35">
      <c r="B54" s="63" t="s">
        <v>16</v>
      </c>
      <c r="C54" s="115" t="s">
        <v>54</v>
      </c>
      <c r="D54" s="115"/>
      <c r="E54" s="115"/>
      <c r="F54" s="10" t="s">
        <v>55</v>
      </c>
      <c r="H54" s="1">
        <f>SUM(H55:H56)</f>
        <v>0</v>
      </c>
      <c r="I54" s="1">
        <f>SUM(I55:I56)</f>
        <v>0</v>
      </c>
      <c r="L54" s="29" t="s">
        <v>572</v>
      </c>
      <c r="M54" s="30" t="s">
        <v>573</v>
      </c>
    </row>
    <row r="55" spans="2:13" ht="47.5" customHeight="1" outlineLevel="1" x14ac:dyDescent="0.35">
      <c r="B55" s="65" t="s">
        <v>179</v>
      </c>
      <c r="C55" s="111" t="s">
        <v>411</v>
      </c>
      <c r="D55" s="111"/>
      <c r="E55" s="111"/>
      <c r="F55" s="66"/>
      <c r="H55" s="1">
        <f>+IF(F55="NO APLICA",0,IF(F55="",0,1))</f>
        <v>0</v>
      </c>
      <c r="I55" s="1">
        <f>+IF(F55="CUMPLE",1,0)</f>
        <v>0</v>
      </c>
      <c r="L55" s="55" t="e">
        <f>+IF(F55="NO APLICA","-",$K$53)</f>
        <v>#DIV/0!</v>
      </c>
      <c r="M55" s="1" t="e">
        <f>+IF(F55="NO APLICA","-",$J53)</f>
        <v>#DIV/0!</v>
      </c>
    </row>
    <row r="56" spans="2:13" ht="47.5" customHeight="1" outlineLevel="1" x14ac:dyDescent="0.35">
      <c r="B56" s="65" t="s">
        <v>180</v>
      </c>
      <c r="C56" s="111" t="s">
        <v>412</v>
      </c>
      <c r="D56" s="111"/>
      <c r="E56" s="111"/>
      <c r="F56" s="66"/>
      <c r="H56" s="1">
        <f>+IF(F56="NO APLICA",0,IF(F56="",0,1))</f>
        <v>0</v>
      </c>
      <c r="I56" s="1">
        <f>+IF(F56="CUMPLE",1,0)</f>
        <v>0</v>
      </c>
      <c r="L56" s="55" t="e">
        <f>+IF(F56="NO APLICA","-",$K$53)</f>
        <v>#DIV/0!</v>
      </c>
      <c r="M56" s="1" t="e">
        <f>+IF(F56="NO APLICA","-",$J53)</f>
        <v>#DIV/0!</v>
      </c>
    </row>
    <row r="57" spans="2:13" ht="47.5" customHeight="1" x14ac:dyDescent="0.35">
      <c r="B57" s="64" t="s">
        <v>10</v>
      </c>
      <c r="C57" s="112" t="s">
        <v>447</v>
      </c>
      <c r="D57" s="113"/>
      <c r="E57" s="114"/>
      <c r="F57" s="25" t="s">
        <v>374</v>
      </c>
      <c r="H57" s="53">
        <v>1</v>
      </c>
      <c r="I57" s="54" t="e">
        <f>+I58/H58</f>
        <v>#DIV/0!</v>
      </c>
      <c r="J57" s="9" t="e">
        <f>+IF(I57&lt;=30%,'5'!$E$14,IF(I57&lt;=60%,'5'!$E$15,IF(I57&lt;=99%,'5'!$E$16,'5'!$E$17)))</f>
        <v>#DIV/0!</v>
      </c>
      <c r="K57" s="9" t="e">
        <f>+IF(J57='5'!$E$14,'5'!$G$14,IF(J57='5'!$E$15,'5'!$G$15,IF(J57='5'!$E$16,'5'!$G$16,IF(J57='5'!$E$17,'5'!$G$17))))</f>
        <v>#DIV/0!</v>
      </c>
      <c r="L57" s="119" t="s">
        <v>574</v>
      </c>
      <c r="M57" s="120"/>
    </row>
    <row r="58" spans="2:13" ht="23.5" customHeight="1" outlineLevel="1" collapsed="1" x14ac:dyDescent="0.35">
      <c r="B58" s="63" t="s">
        <v>16</v>
      </c>
      <c r="C58" s="115" t="s">
        <v>54</v>
      </c>
      <c r="D58" s="115"/>
      <c r="E58" s="115"/>
      <c r="F58" s="10" t="s">
        <v>55</v>
      </c>
      <c r="H58" s="1">
        <f>SUM(H59:H62)</f>
        <v>0</v>
      </c>
      <c r="I58" s="1">
        <f>SUM(I59:I62)</f>
        <v>0</v>
      </c>
      <c r="L58" s="29" t="s">
        <v>572</v>
      </c>
      <c r="M58" s="30" t="s">
        <v>573</v>
      </c>
    </row>
    <row r="59" spans="2:13" ht="47.5" customHeight="1" outlineLevel="1" x14ac:dyDescent="0.35">
      <c r="B59" s="65" t="s">
        <v>101</v>
      </c>
      <c r="C59" s="111" t="s">
        <v>413</v>
      </c>
      <c r="D59" s="111"/>
      <c r="E59" s="111"/>
      <c r="F59" s="66"/>
      <c r="H59" s="1">
        <f>+IF(F59="NO APLICA",0,IF(F59="",0,1))</f>
        <v>0</v>
      </c>
      <c r="I59" s="1">
        <f>+IF(F59="CUMPLE",1,0)</f>
        <v>0</v>
      </c>
      <c r="L59" s="55" t="e">
        <f>+IF(F59="NO APLICA","-",$K$57)</f>
        <v>#DIV/0!</v>
      </c>
      <c r="M59" s="1" t="e">
        <f>+IF(F59="NO APLICA","-",$J$57)</f>
        <v>#DIV/0!</v>
      </c>
    </row>
    <row r="60" spans="2:13" ht="47.5" customHeight="1" outlineLevel="1" x14ac:dyDescent="0.35">
      <c r="B60" s="65" t="s">
        <v>102</v>
      </c>
      <c r="C60" s="111" t="s">
        <v>414</v>
      </c>
      <c r="D60" s="111"/>
      <c r="E60" s="111"/>
      <c r="F60" s="66"/>
      <c r="H60" s="1">
        <f t="shared" ref="H60:H62" si="8">+IF(F60="NO APLICA",0,IF(F60="",0,1))</f>
        <v>0</v>
      </c>
      <c r="I60" s="1">
        <f t="shared" ref="I60:I62" si="9">+IF(F60="CUMPLE",1,0)</f>
        <v>0</v>
      </c>
      <c r="L60" s="55" t="e">
        <f t="shared" ref="L60:L62" si="10">+IF(F60="NO APLICA","-",$K$57)</f>
        <v>#DIV/0!</v>
      </c>
      <c r="M60" s="1" t="e">
        <f t="shared" ref="M60:M62" si="11">+IF(F60="NO APLICA","-",$J$57)</f>
        <v>#DIV/0!</v>
      </c>
    </row>
    <row r="61" spans="2:13" ht="47.5" customHeight="1" outlineLevel="1" x14ac:dyDescent="0.35">
      <c r="B61" s="65" t="s">
        <v>103</v>
      </c>
      <c r="C61" s="111" t="s">
        <v>415</v>
      </c>
      <c r="D61" s="111"/>
      <c r="E61" s="111"/>
      <c r="F61" s="66"/>
      <c r="H61" s="1">
        <f t="shared" si="8"/>
        <v>0</v>
      </c>
      <c r="I61" s="1">
        <f t="shared" si="9"/>
        <v>0</v>
      </c>
      <c r="L61" s="55" t="e">
        <f t="shared" si="10"/>
        <v>#DIV/0!</v>
      </c>
      <c r="M61" s="1" t="e">
        <f t="shared" si="11"/>
        <v>#DIV/0!</v>
      </c>
    </row>
    <row r="62" spans="2:13" ht="47.5" customHeight="1" outlineLevel="1" x14ac:dyDescent="0.35">
      <c r="B62" s="65" t="s">
        <v>104</v>
      </c>
      <c r="C62" s="111" t="s">
        <v>416</v>
      </c>
      <c r="D62" s="111"/>
      <c r="E62" s="111"/>
      <c r="F62" s="66"/>
      <c r="H62" s="1">
        <f t="shared" si="8"/>
        <v>0</v>
      </c>
      <c r="I62" s="1">
        <f t="shared" si="9"/>
        <v>0</v>
      </c>
      <c r="L62" s="55" t="e">
        <f t="shared" si="10"/>
        <v>#DIV/0!</v>
      </c>
      <c r="M62" s="1" t="e">
        <f t="shared" si="11"/>
        <v>#DIV/0!</v>
      </c>
    </row>
    <row r="63" spans="2:13" ht="47.5" customHeight="1" x14ac:dyDescent="0.35">
      <c r="B63" s="64" t="s">
        <v>12</v>
      </c>
      <c r="C63" s="112" t="s">
        <v>688</v>
      </c>
      <c r="D63" s="113"/>
      <c r="E63" s="114"/>
      <c r="F63" s="25" t="s">
        <v>374</v>
      </c>
      <c r="H63" s="53">
        <v>1</v>
      </c>
      <c r="I63" s="54" t="e">
        <f>+I64/H64</f>
        <v>#DIV/0!</v>
      </c>
      <c r="J63" s="9" t="e">
        <f>+IF(I63&lt;=30%,'5'!$E$14,IF(I63&lt;=60%,'5'!$E$15,IF(I63&lt;=99%,'5'!$E$16,'5'!$E$17)))</f>
        <v>#DIV/0!</v>
      </c>
      <c r="K63" s="9" t="e">
        <f>+IF(J63='5'!$E$14,'5'!$G$14,IF(J63='5'!$E$15,'5'!$G$15,IF(J63='5'!$E$16,'5'!$G$16,IF(J63='5'!$E$17,'5'!$G$17))))</f>
        <v>#DIV/0!</v>
      </c>
      <c r="L63" s="119" t="s">
        <v>574</v>
      </c>
      <c r="M63" s="120"/>
    </row>
    <row r="64" spans="2:13" ht="23.5" customHeight="1" outlineLevel="1" collapsed="1" x14ac:dyDescent="0.35">
      <c r="B64" s="63" t="s">
        <v>16</v>
      </c>
      <c r="C64" s="115" t="s">
        <v>54</v>
      </c>
      <c r="D64" s="115"/>
      <c r="E64" s="115"/>
      <c r="F64" s="10" t="s">
        <v>55</v>
      </c>
      <c r="H64" s="1">
        <f>SUM(H65:H67)</f>
        <v>0</v>
      </c>
      <c r="I64" s="1">
        <f>SUM(I65:I67)</f>
        <v>0</v>
      </c>
      <c r="L64" s="29" t="s">
        <v>572</v>
      </c>
      <c r="M64" s="30" t="s">
        <v>573</v>
      </c>
    </row>
    <row r="65" spans="2:13" ht="32" customHeight="1" outlineLevel="1" x14ac:dyDescent="0.35">
      <c r="B65" s="65" t="s">
        <v>181</v>
      </c>
      <c r="C65" s="111" t="s">
        <v>701</v>
      </c>
      <c r="D65" s="111"/>
      <c r="E65" s="111"/>
      <c r="F65" s="66"/>
      <c r="H65" s="1">
        <f>+IF(F65="NO APLICA",0,IF(F65="",0,1))</f>
        <v>0</v>
      </c>
      <c r="I65" s="1">
        <f>+IF(F65="CUMPLE",1,0)</f>
        <v>0</v>
      </c>
      <c r="L65" s="55" t="e">
        <f>+IF(F65="NO APLICA","-",$K$63)</f>
        <v>#DIV/0!</v>
      </c>
      <c r="M65" s="1" t="e">
        <f>+IF(F65="NO APLICA","-",$J$63)</f>
        <v>#DIV/0!</v>
      </c>
    </row>
    <row r="66" spans="2:13" ht="32" customHeight="1" outlineLevel="1" x14ac:dyDescent="0.35">
      <c r="B66" s="65" t="s">
        <v>182</v>
      </c>
      <c r="C66" s="111" t="s">
        <v>76</v>
      </c>
      <c r="D66" s="111"/>
      <c r="E66" s="111"/>
      <c r="F66" s="66"/>
      <c r="H66" s="1">
        <f t="shared" ref="H66:H67" si="12">+IF(F66="NO APLICA",0,IF(F66="",0,1))</f>
        <v>0</v>
      </c>
      <c r="I66" s="1">
        <f t="shared" ref="I66:I67" si="13">+IF(F66="CUMPLE",1,0)</f>
        <v>0</v>
      </c>
      <c r="L66" s="55" t="e">
        <f t="shared" ref="L66:L67" si="14">+IF(F66="NO APLICA","-",$K$63)</f>
        <v>#DIV/0!</v>
      </c>
      <c r="M66" s="1" t="e">
        <f t="shared" ref="M66:M67" si="15">+IF(F66="NO APLICA","-",$J$63)</f>
        <v>#DIV/0!</v>
      </c>
    </row>
    <row r="67" spans="2:13" ht="32" customHeight="1" outlineLevel="1" x14ac:dyDescent="0.35">
      <c r="B67" s="65" t="s">
        <v>183</v>
      </c>
      <c r="C67" s="111" t="s">
        <v>418</v>
      </c>
      <c r="D67" s="111"/>
      <c r="E67" s="111"/>
      <c r="F67" s="66"/>
      <c r="H67" s="1">
        <f t="shared" si="12"/>
        <v>0</v>
      </c>
      <c r="I67" s="1">
        <f t="shared" si="13"/>
        <v>0</v>
      </c>
      <c r="L67" s="55" t="e">
        <f t="shared" si="14"/>
        <v>#DIV/0!</v>
      </c>
      <c r="M67" s="1" t="e">
        <f t="shared" si="15"/>
        <v>#DIV/0!</v>
      </c>
    </row>
    <row r="68" spans="2:13" ht="47.5" customHeight="1" x14ac:dyDescent="0.35">
      <c r="B68" s="64" t="s">
        <v>14</v>
      </c>
      <c r="C68" s="112" t="s">
        <v>689</v>
      </c>
      <c r="D68" s="113"/>
      <c r="E68" s="114"/>
      <c r="F68" s="25" t="s">
        <v>374</v>
      </c>
      <c r="H68" s="53">
        <v>1</v>
      </c>
      <c r="I68" s="54" t="e">
        <f>+I69/H69</f>
        <v>#DIV/0!</v>
      </c>
      <c r="J68" s="9" t="e">
        <f>+IF(I68&lt;=30%,'5'!$E$14,IF(I68&lt;=60%,'5'!$E$15,IF(I68&lt;=99%,'5'!$E$16,'5'!$E$17)))</f>
        <v>#DIV/0!</v>
      </c>
      <c r="K68" s="9" t="e">
        <f>+IF(J68='5'!$E$14,'5'!$G$14,IF(J68='5'!$E$15,'5'!$G$15,IF(J68='5'!$E$16,'5'!$G$16,IF(J68='5'!$E$17,'5'!$G$17))))</f>
        <v>#DIV/0!</v>
      </c>
      <c r="L68" s="119" t="s">
        <v>574</v>
      </c>
      <c r="M68" s="120"/>
    </row>
    <row r="69" spans="2:13" ht="23.5" customHeight="1" outlineLevel="1" collapsed="1" x14ac:dyDescent="0.35">
      <c r="B69" s="63" t="s">
        <v>16</v>
      </c>
      <c r="C69" s="115" t="s">
        <v>54</v>
      </c>
      <c r="D69" s="115"/>
      <c r="E69" s="115"/>
      <c r="F69" s="10" t="s">
        <v>55</v>
      </c>
      <c r="H69" s="1">
        <f>SUM(H70:H73)</f>
        <v>0</v>
      </c>
      <c r="I69" s="1">
        <f>SUM(I70:I73)</f>
        <v>0</v>
      </c>
      <c r="L69" s="29" t="s">
        <v>572</v>
      </c>
      <c r="M69" s="30" t="s">
        <v>573</v>
      </c>
    </row>
    <row r="70" spans="2:13" ht="47.5" customHeight="1" outlineLevel="1" x14ac:dyDescent="0.35">
      <c r="B70" s="65" t="s">
        <v>184</v>
      </c>
      <c r="C70" s="111" t="s">
        <v>77</v>
      </c>
      <c r="D70" s="111"/>
      <c r="E70" s="111"/>
      <c r="F70" s="66"/>
      <c r="H70" s="1">
        <f>+IF(F70="NO APLICA",0,IF(F70="",0,1))</f>
        <v>0</v>
      </c>
      <c r="I70" s="1">
        <f>+IF(F70="CUMPLE",1,0)</f>
        <v>0</v>
      </c>
      <c r="L70" s="55" t="e">
        <f>+IF(F70="NO APLICA","-",$K$68)</f>
        <v>#DIV/0!</v>
      </c>
      <c r="M70" s="1" t="e">
        <f>+IF(F70="NO APLICA","-",$J$68)</f>
        <v>#DIV/0!</v>
      </c>
    </row>
    <row r="71" spans="2:13" ht="47.5" customHeight="1" outlineLevel="1" x14ac:dyDescent="0.35">
      <c r="B71" s="65" t="s">
        <v>185</v>
      </c>
      <c r="C71" s="111" t="s">
        <v>690</v>
      </c>
      <c r="D71" s="111"/>
      <c r="E71" s="111"/>
      <c r="F71" s="66"/>
      <c r="H71" s="1">
        <f t="shared" ref="H71:H73" si="16">+IF(F71="NO APLICA",0,IF(F71="",0,1))</f>
        <v>0</v>
      </c>
      <c r="I71" s="1">
        <f t="shared" ref="I71:I73" si="17">+IF(F71="CUMPLE",1,0)</f>
        <v>0</v>
      </c>
      <c r="L71" s="55" t="e">
        <f t="shared" ref="L71:L73" si="18">+IF(F71="NO APLICA","-",$K$68)</f>
        <v>#DIV/0!</v>
      </c>
      <c r="M71" s="1" t="e">
        <f t="shared" ref="M71:M73" si="19">+IF(F71="NO APLICA","-",$J$68)</f>
        <v>#DIV/0!</v>
      </c>
    </row>
    <row r="72" spans="2:13" ht="47.5" customHeight="1" outlineLevel="1" x14ac:dyDescent="0.35">
      <c r="B72" s="65" t="s">
        <v>186</v>
      </c>
      <c r="C72" s="111" t="s">
        <v>419</v>
      </c>
      <c r="D72" s="111"/>
      <c r="E72" s="111"/>
      <c r="F72" s="66"/>
      <c r="H72" s="1">
        <f t="shared" si="16"/>
        <v>0</v>
      </c>
      <c r="I72" s="1">
        <f t="shared" si="17"/>
        <v>0</v>
      </c>
      <c r="L72" s="55" t="e">
        <f t="shared" si="18"/>
        <v>#DIV/0!</v>
      </c>
      <c r="M72" s="1" t="e">
        <f t="shared" si="19"/>
        <v>#DIV/0!</v>
      </c>
    </row>
    <row r="73" spans="2:13" ht="47.5" customHeight="1" outlineLevel="1" x14ac:dyDescent="0.35">
      <c r="B73" s="65" t="s">
        <v>187</v>
      </c>
      <c r="C73" s="111" t="s">
        <v>420</v>
      </c>
      <c r="D73" s="111"/>
      <c r="E73" s="111"/>
      <c r="F73" s="66"/>
      <c r="H73" s="1">
        <f t="shared" si="16"/>
        <v>0</v>
      </c>
      <c r="I73" s="1">
        <f t="shared" si="17"/>
        <v>0</v>
      </c>
      <c r="L73" s="55" t="e">
        <f t="shared" si="18"/>
        <v>#DIV/0!</v>
      </c>
      <c r="M73" s="1" t="e">
        <f t="shared" si="19"/>
        <v>#DIV/0!</v>
      </c>
    </row>
    <row r="74" spans="2:13" ht="34" customHeight="1" x14ac:dyDescent="0.35">
      <c r="B74" s="116" t="s">
        <v>17</v>
      </c>
      <c r="C74" s="117"/>
      <c r="D74" s="117"/>
      <c r="E74" s="118"/>
      <c r="F74" s="26" t="s">
        <v>190</v>
      </c>
    </row>
    <row r="75" spans="2:13" ht="47.5" customHeight="1" x14ac:dyDescent="0.35">
      <c r="B75" s="64" t="s">
        <v>19</v>
      </c>
      <c r="C75" s="112" t="s">
        <v>57</v>
      </c>
      <c r="D75" s="113"/>
      <c r="E75" s="114"/>
      <c r="F75" s="25" t="str">
        <f>+IF('2'!E36="Si","Amenaza identificada (Debe contestar cuestionario de evaluación)",IF('2'!E36="no","Amenaza descartada","Falta gestionar etapa de identificación"))</f>
        <v>Falta gestionar etapa de identificación</v>
      </c>
      <c r="H75" s="53">
        <v>1</v>
      </c>
      <c r="I75" s="54" t="e">
        <f>+I76/H76</f>
        <v>#DIV/0!</v>
      </c>
      <c r="J75" s="9" t="e">
        <f>+IF(I75&lt;=30%,'5'!$E$14,IF(I75&lt;=60%,'5'!$E$15,IF(I75&lt;=99%,'5'!$E$16,'5'!$E$17)))</f>
        <v>#DIV/0!</v>
      </c>
      <c r="K75" s="9" t="e">
        <f>+IF(J75='5'!$E$14,'5'!$G$14,IF(J75='5'!$E$15,'5'!$G$15,IF(J75='5'!$E$16,'5'!$G$16,IF(J75='5'!$E$17,'5'!$G$17))))</f>
        <v>#DIV/0!</v>
      </c>
      <c r="L75" s="119" t="s">
        <v>574</v>
      </c>
      <c r="M75" s="120"/>
    </row>
    <row r="76" spans="2:13" ht="23.5" customHeight="1" outlineLevel="1" collapsed="1" x14ac:dyDescent="0.35">
      <c r="B76" s="63" t="s">
        <v>16</v>
      </c>
      <c r="C76" s="115" t="s">
        <v>54</v>
      </c>
      <c r="D76" s="115"/>
      <c r="E76" s="115"/>
      <c r="F76" s="10" t="s">
        <v>55</v>
      </c>
      <c r="H76" s="1">
        <f>SUM(H77:H89)</f>
        <v>0</v>
      </c>
      <c r="I76" s="1">
        <f>SUM(I77:I89)</f>
        <v>0</v>
      </c>
      <c r="L76" s="29" t="s">
        <v>572</v>
      </c>
      <c r="M76" s="30" t="s">
        <v>573</v>
      </c>
    </row>
    <row r="77" spans="2:13" ht="47.5" customHeight="1" outlineLevel="1" x14ac:dyDescent="0.35">
      <c r="B77" s="65" t="s">
        <v>79</v>
      </c>
      <c r="C77" s="111" t="str">
        <f>+BD!C62</f>
        <v>¿El centro de trabajo cuenta con un plan de respuesta / emergencia frente a una emergencia por incendios forestales?</v>
      </c>
      <c r="D77" s="111"/>
      <c r="E77" s="111"/>
      <c r="F77" s="66"/>
      <c r="H77" s="1">
        <f>+IF(F77="NO APLICA",0,IF(F77="",0,1))</f>
        <v>0</v>
      </c>
      <c r="I77" s="1">
        <f>+IF(F77="CUMPLE",1,0)</f>
        <v>0</v>
      </c>
      <c r="L77" s="55" t="e">
        <f>+IF(F77="NO APLICA","-",$K$75)</f>
        <v>#DIV/0!</v>
      </c>
      <c r="M77" s="1" t="e">
        <f>+IF(F77="NO APLICA","-",$J$75)</f>
        <v>#DIV/0!</v>
      </c>
    </row>
    <row r="78" spans="2:13" ht="47.5" customHeight="1" outlineLevel="1" x14ac:dyDescent="0.35">
      <c r="B78" s="65" t="s">
        <v>80</v>
      </c>
      <c r="C78" s="111" t="str">
        <f>+BD!C63</f>
        <v>¿Se cuenta con un procedimiento de orden y aseo de las áreas externas y/o colindantes al centro de trabajo (patios, estacionamientos, etc.), que establezca acciones tales como: desmalezado, limpieza, retiro de escombros o desechos, entre otras?</v>
      </c>
      <c r="D78" s="111"/>
      <c r="E78" s="111"/>
      <c r="F78" s="66"/>
      <c r="H78" s="1">
        <f t="shared" ref="H78:H81" si="20">+IF(F78="NO APLICA",0,IF(F78="",0,1))</f>
        <v>0</v>
      </c>
      <c r="I78" s="1">
        <f t="shared" ref="I78:I81" si="21">+IF(F78="CUMPLE",1,0)</f>
        <v>0</v>
      </c>
      <c r="L78" s="55" t="e">
        <f t="shared" ref="L78:L81" si="22">+IF(F78="NO APLICA","-",$K$75)</f>
        <v>#DIV/0!</v>
      </c>
      <c r="M78" s="1" t="e">
        <f t="shared" ref="M78:M81" si="23">+IF(F78="NO APLICA","-",$J$75)</f>
        <v>#DIV/0!</v>
      </c>
    </row>
    <row r="79" spans="2:13" ht="47.5" customHeight="1" outlineLevel="1" x14ac:dyDescent="0.35">
      <c r="B79" s="65" t="s">
        <v>81</v>
      </c>
      <c r="C79" s="111" t="str">
        <f>+BD!C64</f>
        <v>¿Se encuentra prohibido fumar y encender fuego en áreas externas con pastizales, bosques o donde se almacenen sustancias combustibles o inflamables?</v>
      </c>
      <c r="D79" s="111"/>
      <c r="E79" s="111"/>
      <c r="F79" s="66"/>
      <c r="H79" s="1">
        <f t="shared" si="20"/>
        <v>0</v>
      </c>
      <c r="I79" s="1">
        <f t="shared" si="21"/>
        <v>0</v>
      </c>
      <c r="L79" s="55" t="e">
        <f t="shared" si="22"/>
        <v>#DIV/0!</v>
      </c>
      <c r="M79" s="1" t="e">
        <f t="shared" si="23"/>
        <v>#DIV/0!</v>
      </c>
    </row>
    <row r="80" spans="2:13" ht="47.5" customHeight="1" outlineLevel="1" x14ac:dyDescent="0.35">
      <c r="B80" s="65" t="s">
        <v>82</v>
      </c>
      <c r="C80" s="111" t="str">
        <f>+BD!C65</f>
        <v>¿Se realizan controles ante la necesidad de realizar trabajos en caliente, en áreas externas al centro de trabajo (soldadura, desbastado, esmerilado o equipo con llama abierta o que generen partículas incandescentes)?</v>
      </c>
      <c r="D80" s="111"/>
      <c r="E80" s="111"/>
      <c r="F80" s="66"/>
      <c r="H80" s="1">
        <f t="shared" si="20"/>
        <v>0</v>
      </c>
      <c r="I80" s="1">
        <f t="shared" si="21"/>
        <v>0</v>
      </c>
      <c r="L80" s="55" t="e">
        <f t="shared" si="22"/>
        <v>#DIV/0!</v>
      </c>
      <c r="M80" s="1" t="e">
        <f t="shared" si="23"/>
        <v>#DIV/0!</v>
      </c>
    </row>
    <row r="81" spans="2:13" ht="47.5" customHeight="1" outlineLevel="1" x14ac:dyDescent="0.35">
      <c r="B81" s="65" t="s">
        <v>83</v>
      </c>
      <c r="C81" s="111" t="str">
        <f>+BD!C66</f>
        <v>¿Se cuenta con una franja libre de fuego o corta fuego, de a lo menos 50 metros, en el entorno de las edificaciones de su centro de trabajo - sin elementos combustibles, pasto y vegetación libre de resina, aceites y cera?</v>
      </c>
      <c r="D81" s="111"/>
      <c r="E81" s="111"/>
      <c r="F81" s="66"/>
      <c r="H81" s="1">
        <f t="shared" si="20"/>
        <v>0</v>
      </c>
      <c r="I81" s="1">
        <f t="shared" si="21"/>
        <v>0</v>
      </c>
      <c r="L81" s="55" t="e">
        <f t="shared" si="22"/>
        <v>#DIV/0!</v>
      </c>
      <c r="M81" s="1" t="e">
        <f t="shared" si="23"/>
        <v>#DIV/0!</v>
      </c>
    </row>
    <row r="82" spans="2:13" ht="47.5" customHeight="1" outlineLevel="1" x14ac:dyDescent="0.35">
      <c r="B82" s="65" t="s">
        <v>653</v>
      </c>
      <c r="C82" s="111" t="str">
        <f>+BD!C67</f>
        <v>¿Se cuenta con techo, paredes y aleros de edificaciones de materiales incombustibles o con tratamientos ignífugos?</v>
      </c>
      <c r="D82" s="111"/>
      <c r="E82" s="111"/>
      <c r="F82" s="66"/>
      <c r="H82" s="1">
        <f t="shared" ref="H82:H89" si="24">+IF(F82="NO APLICA",0,IF(F82="",0,1))</f>
        <v>0</v>
      </c>
      <c r="I82" s="1">
        <f t="shared" ref="I82:I89" si="25">+IF(F82="CUMPLE",1,0)</f>
        <v>0</v>
      </c>
      <c r="L82" s="55" t="e">
        <f t="shared" ref="L82:L89" si="26">+IF(F82="NO APLICA","-",$K$75)</f>
        <v>#DIV/0!</v>
      </c>
      <c r="M82" s="1" t="e">
        <f t="shared" ref="M82:M89" si="27">+IF(F82="NO APLICA","-",$J$75)</f>
        <v>#DIV/0!</v>
      </c>
    </row>
    <row r="83" spans="2:13" ht="47.5" customHeight="1" outlineLevel="1" x14ac:dyDescent="0.35">
      <c r="B83" s="65" t="s">
        <v>654</v>
      </c>
      <c r="C83" s="111" t="str">
        <f>+BD!C68</f>
        <v>¿Se realizan actividades de educación y concientización sobre el riesgo de incendios forestales y la importancia de la prevención, dirigidas a todas las personas trabajadoras y eventuales visitas?</v>
      </c>
      <c r="D83" s="111"/>
      <c r="E83" s="111"/>
      <c r="F83" s="66"/>
      <c r="H83" s="1">
        <f t="shared" si="24"/>
        <v>0</v>
      </c>
      <c r="I83" s="1">
        <f t="shared" si="25"/>
        <v>0</v>
      </c>
      <c r="L83" s="55" t="e">
        <f t="shared" si="26"/>
        <v>#DIV/0!</v>
      </c>
      <c r="M83" s="1" t="e">
        <f t="shared" si="27"/>
        <v>#DIV/0!</v>
      </c>
    </row>
    <row r="84" spans="2:13" ht="47.5" customHeight="1" outlineLevel="1" x14ac:dyDescent="0.35">
      <c r="B84" s="65" t="s">
        <v>655</v>
      </c>
      <c r="C84" s="111" t="str">
        <f>+BD!C69</f>
        <v>¿Cuenta con equipos de respuesta rápida o líderes de evacuación en caso de incendio forestal?</v>
      </c>
      <c r="D84" s="111"/>
      <c r="E84" s="111"/>
      <c r="F84" s="66"/>
      <c r="H84" s="1">
        <f t="shared" si="24"/>
        <v>0</v>
      </c>
      <c r="I84" s="1">
        <f t="shared" si="25"/>
        <v>0</v>
      </c>
      <c r="L84" s="55" t="e">
        <f t="shared" si="26"/>
        <v>#DIV/0!</v>
      </c>
      <c r="M84" s="1" t="e">
        <f t="shared" si="27"/>
        <v>#DIV/0!</v>
      </c>
    </row>
    <row r="85" spans="2:13" ht="47.5" customHeight="1" outlineLevel="1" x14ac:dyDescent="0.35">
      <c r="B85" s="65" t="s">
        <v>656</v>
      </c>
      <c r="C85" s="111" t="str">
        <f>+BD!C70</f>
        <v>¿Cuenta con herramientas adecuadas para despejar un área que sirva de cortafuego?</v>
      </c>
      <c r="D85" s="111"/>
      <c r="E85" s="111"/>
      <c r="F85" s="66"/>
      <c r="H85" s="1">
        <f t="shared" si="24"/>
        <v>0</v>
      </c>
      <c r="I85" s="1">
        <f t="shared" si="25"/>
        <v>0</v>
      </c>
      <c r="L85" s="55" t="e">
        <f t="shared" si="26"/>
        <v>#DIV/0!</v>
      </c>
      <c r="M85" s="1" t="e">
        <f t="shared" si="27"/>
        <v>#DIV/0!</v>
      </c>
    </row>
    <row r="86" spans="2:13" ht="47.5" customHeight="1" outlineLevel="1" x14ac:dyDescent="0.35">
      <c r="B86" s="65" t="s">
        <v>657</v>
      </c>
      <c r="C86" s="111" t="str">
        <f>+BD!C71</f>
        <v>¿Existe una coordinación o trabajo conjunto con los dueños de los predios o empresas alrededor del centro de trabajo, para prevenir incendios forestales?</v>
      </c>
      <c r="D86" s="111"/>
      <c r="E86" s="111"/>
      <c r="F86" s="66"/>
      <c r="H86" s="1">
        <f t="shared" si="24"/>
        <v>0</v>
      </c>
      <c r="I86" s="1">
        <f t="shared" si="25"/>
        <v>0</v>
      </c>
      <c r="L86" s="55" t="e">
        <f t="shared" si="26"/>
        <v>#DIV/0!</v>
      </c>
      <c r="M86" s="1" t="e">
        <f t="shared" si="27"/>
        <v>#DIV/0!</v>
      </c>
    </row>
    <row r="87" spans="2:13" ht="47.5" customHeight="1" outlineLevel="1" x14ac:dyDescent="0.35">
      <c r="B87" s="65" t="s">
        <v>658</v>
      </c>
      <c r="C87" s="111" t="str">
        <f>+BD!C72</f>
        <v>¿Cuenta con un Plan de control de la vegetación en torno de las edificaciones del centro de trabajo?</v>
      </c>
      <c r="D87" s="111"/>
      <c r="E87" s="111"/>
      <c r="F87" s="66"/>
      <c r="H87" s="1">
        <f t="shared" si="24"/>
        <v>0</v>
      </c>
      <c r="I87" s="1">
        <f t="shared" si="25"/>
        <v>0</v>
      </c>
      <c r="L87" s="55" t="e">
        <f t="shared" si="26"/>
        <v>#DIV/0!</v>
      </c>
      <c r="M87" s="1" t="e">
        <f t="shared" si="27"/>
        <v>#DIV/0!</v>
      </c>
    </row>
    <row r="88" spans="2:13" ht="47.5" customHeight="1" outlineLevel="1" x14ac:dyDescent="0.35">
      <c r="B88" s="65" t="s">
        <v>664</v>
      </c>
      <c r="C88" s="111" t="str">
        <f>+BD!C73</f>
        <v>En caso que el centro de trabajo comparta la edificación ¿existe un plan general de la instalación?</v>
      </c>
      <c r="D88" s="111"/>
      <c r="E88" s="111"/>
      <c r="F88" s="66"/>
      <c r="H88" s="1">
        <f t="shared" si="24"/>
        <v>0</v>
      </c>
      <c r="I88" s="1">
        <f t="shared" si="25"/>
        <v>0</v>
      </c>
      <c r="L88" s="55" t="e">
        <f t="shared" si="26"/>
        <v>#DIV/0!</v>
      </c>
      <c r="M88" s="1" t="e">
        <f t="shared" si="27"/>
        <v>#DIV/0!</v>
      </c>
    </row>
    <row r="89" spans="2:13" ht="47.5" customHeight="1" outlineLevel="1" x14ac:dyDescent="0.35">
      <c r="B89" s="65" t="s">
        <v>665</v>
      </c>
      <c r="C89" s="111" t="str">
        <f>+BD!C74</f>
        <v>¿Mantiene limpias las fajas bajo tendidos eléctricos?</v>
      </c>
      <c r="D89" s="111"/>
      <c r="E89" s="111"/>
      <c r="F89" s="66"/>
      <c r="H89" s="1">
        <f t="shared" si="24"/>
        <v>0</v>
      </c>
      <c r="I89" s="1">
        <f t="shared" si="25"/>
        <v>0</v>
      </c>
      <c r="L89" s="55" t="e">
        <f t="shared" si="26"/>
        <v>#DIV/0!</v>
      </c>
      <c r="M89" s="1" t="e">
        <f t="shared" si="27"/>
        <v>#DIV/0!</v>
      </c>
    </row>
    <row r="90" spans="2:13" ht="47.5" customHeight="1" x14ac:dyDescent="0.35">
      <c r="B90" s="64" t="s">
        <v>21</v>
      </c>
      <c r="C90" s="112" t="s">
        <v>58</v>
      </c>
      <c r="D90" s="113"/>
      <c r="E90" s="114"/>
      <c r="F90" s="25" t="str">
        <f>+IF('2'!E37="Si","Amenaza identificada (Debe contestar cuestionario de evaluación)",IF('2'!E37="no","Amenaza descartada","Falta gestionar etapa de identificación"))</f>
        <v>Falta gestionar etapa de identificación</v>
      </c>
      <c r="H90" s="53">
        <v>1</v>
      </c>
      <c r="I90" s="54" t="e">
        <f>+I91/H91</f>
        <v>#DIV/0!</v>
      </c>
      <c r="J90" s="9" t="e">
        <f>+IF(I90&lt;=30%,'5'!$E$14,IF(I90&lt;=60%,'5'!$E$15,IF(I90&lt;=99%,'5'!$E$16,'5'!$E$17)))</f>
        <v>#DIV/0!</v>
      </c>
      <c r="K90" s="9" t="e">
        <f>+IF(J90='5'!$E$14,'5'!$G$14,IF(J90='5'!$E$15,'5'!$G$15,IF(J90='5'!$E$16,'5'!$G$16,IF(J90='5'!$E$17,'5'!$G$17))))</f>
        <v>#DIV/0!</v>
      </c>
      <c r="L90" s="119" t="s">
        <v>574</v>
      </c>
      <c r="M90" s="120"/>
    </row>
    <row r="91" spans="2:13" ht="23.5" customHeight="1" outlineLevel="1" collapsed="1" x14ac:dyDescent="0.35">
      <c r="B91" s="63" t="s">
        <v>16</v>
      </c>
      <c r="C91" s="115" t="s">
        <v>54</v>
      </c>
      <c r="D91" s="115"/>
      <c r="E91" s="115"/>
      <c r="F91" s="10" t="s">
        <v>55</v>
      </c>
      <c r="H91" s="1">
        <f>SUM(H92:H94)</f>
        <v>0</v>
      </c>
      <c r="I91" s="1">
        <f>SUM(I92:I94)</f>
        <v>0</v>
      </c>
      <c r="L91" s="29" t="s">
        <v>572</v>
      </c>
      <c r="M91" s="30" t="s">
        <v>573</v>
      </c>
    </row>
    <row r="92" spans="2:13" ht="47.5" customHeight="1" outlineLevel="1" x14ac:dyDescent="0.35">
      <c r="B92" s="65" t="s">
        <v>86</v>
      </c>
      <c r="C92" s="111" t="s">
        <v>423</v>
      </c>
      <c r="D92" s="111"/>
      <c r="E92" s="111"/>
      <c r="F92" s="66"/>
      <c r="H92" s="1">
        <f>+IF(F92="NO APLICA",0,IF(F92="",0,1))</f>
        <v>0</v>
      </c>
      <c r="I92" s="1">
        <f>+IF(F92="CUMPLE",1,0)</f>
        <v>0</v>
      </c>
      <c r="L92" s="55" t="e">
        <f>+IF(F92="NO APLICA","-",$K$90)</f>
        <v>#DIV/0!</v>
      </c>
      <c r="M92" s="1" t="e">
        <f>+IF(F92="NO APLICA","-",$J$90)</f>
        <v>#DIV/0!</v>
      </c>
    </row>
    <row r="93" spans="2:13" ht="47.5" customHeight="1" outlineLevel="1" x14ac:dyDescent="0.35">
      <c r="B93" s="65" t="s">
        <v>87</v>
      </c>
      <c r="C93" s="111" t="s">
        <v>424</v>
      </c>
      <c r="D93" s="111"/>
      <c r="E93" s="111"/>
      <c r="F93" s="66"/>
      <c r="H93" s="1">
        <f t="shared" ref="H93:H94" si="28">+IF(F93="NO APLICA",0,IF(F93="",0,1))</f>
        <v>0</v>
      </c>
      <c r="I93" s="1">
        <f t="shared" ref="I93:I94" si="29">+IF(F93="CUMPLE",1,0)</f>
        <v>0</v>
      </c>
      <c r="L93" s="55" t="e">
        <f t="shared" ref="L93:L94" si="30">+IF(F93="NO APLICA","-",$K$90)</f>
        <v>#DIV/0!</v>
      </c>
      <c r="M93" s="1" t="e">
        <f t="shared" ref="M93:M94" si="31">+IF(F93="NO APLICA","-",$J$90)</f>
        <v>#DIV/0!</v>
      </c>
    </row>
    <row r="94" spans="2:13" ht="47.5" customHeight="1" outlineLevel="1" x14ac:dyDescent="0.35">
      <c r="B94" s="65" t="s">
        <v>88</v>
      </c>
      <c r="C94" s="111" t="s">
        <v>702</v>
      </c>
      <c r="D94" s="111"/>
      <c r="E94" s="111"/>
      <c r="F94" s="66"/>
      <c r="H94" s="1">
        <f t="shared" si="28"/>
        <v>0</v>
      </c>
      <c r="I94" s="1">
        <f t="shared" si="29"/>
        <v>0</v>
      </c>
      <c r="L94" s="55" t="e">
        <f t="shared" si="30"/>
        <v>#DIV/0!</v>
      </c>
      <c r="M94" s="1" t="e">
        <f t="shared" si="31"/>
        <v>#DIV/0!</v>
      </c>
    </row>
    <row r="95" spans="2:13" ht="47.5" customHeight="1" x14ac:dyDescent="0.35">
      <c r="B95" s="64" t="s">
        <v>23</v>
      </c>
      <c r="C95" s="112" t="s">
        <v>59</v>
      </c>
      <c r="D95" s="113"/>
      <c r="E95" s="114"/>
      <c r="F95" s="25" t="str">
        <f>+IF('2'!E38="Si","Amenaza identificada (Debe contestar cuestionario de evaluación)",IF('2'!E38="no","Amenaza descartada","Falta gestionar etapa de identificación"))</f>
        <v>Falta gestionar etapa de identificación</v>
      </c>
      <c r="H95" s="53">
        <v>1</v>
      </c>
      <c r="I95" s="54" t="e">
        <f>+I96/H96</f>
        <v>#DIV/0!</v>
      </c>
      <c r="J95" s="9" t="e">
        <f>+IF(I95&lt;=30%,'5'!$E$14,IF(I95&lt;=60%,'5'!$E$15,IF(I95&lt;=99%,'5'!$E$16,'5'!$E$17)))</f>
        <v>#DIV/0!</v>
      </c>
      <c r="K95" s="9" t="e">
        <f>+IF(J95='5'!$E$14,'5'!$G$14,IF(J95='5'!$E$15,'5'!$G$15,IF(J95='5'!$E$16,'5'!$G$16,IF(J95='5'!$E$17,'5'!$G$17))))</f>
        <v>#DIV/0!</v>
      </c>
      <c r="L95" s="119" t="s">
        <v>574</v>
      </c>
      <c r="M95" s="120"/>
    </row>
    <row r="96" spans="2:13" ht="23.5" customHeight="1" outlineLevel="1" collapsed="1" x14ac:dyDescent="0.35">
      <c r="B96" s="63" t="s">
        <v>16</v>
      </c>
      <c r="C96" s="115" t="s">
        <v>54</v>
      </c>
      <c r="D96" s="115"/>
      <c r="E96" s="115"/>
      <c r="F96" s="10" t="s">
        <v>55</v>
      </c>
      <c r="H96" s="1">
        <f>SUM(H97:H99)</f>
        <v>0</v>
      </c>
      <c r="I96" s="1">
        <f>SUM(I97:I99)</f>
        <v>0</v>
      </c>
      <c r="L96" s="29" t="s">
        <v>572</v>
      </c>
      <c r="M96" s="30" t="s">
        <v>573</v>
      </c>
    </row>
    <row r="97" spans="2:13" ht="47.5" customHeight="1" outlineLevel="1" x14ac:dyDescent="0.35">
      <c r="B97" s="65" t="s">
        <v>90</v>
      </c>
      <c r="C97" s="111" t="s">
        <v>684</v>
      </c>
      <c r="D97" s="111"/>
      <c r="E97" s="111"/>
      <c r="F97" s="66"/>
      <c r="H97" s="1">
        <f>+IF(F97="NO APLICA",0,IF(F97="",0,1))</f>
        <v>0</v>
      </c>
      <c r="I97" s="1">
        <f>+IF(F97="CUMPLE",1,0)</f>
        <v>0</v>
      </c>
      <c r="L97" s="55" t="e">
        <f>+IF(F97="NO APLICA","-",$K$95)</f>
        <v>#DIV/0!</v>
      </c>
      <c r="M97" s="1" t="e">
        <f>+IF(F97="NO APLICA","-",$J$95)</f>
        <v>#DIV/0!</v>
      </c>
    </row>
    <row r="98" spans="2:13" ht="47.5" customHeight="1" outlineLevel="1" x14ac:dyDescent="0.35">
      <c r="B98" s="65" t="s">
        <v>91</v>
      </c>
      <c r="C98" s="111" t="s">
        <v>685</v>
      </c>
      <c r="D98" s="111"/>
      <c r="E98" s="111"/>
      <c r="F98" s="66"/>
      <c r="H98" s="1">
        <f t="shared" ref="H98:H99" si="32">+IF(F98="NO APLICA",0,IF(F98="",0,1))</f>
        <v>0</v>
      </c>
      <c r="I98" s="1">
        <f t="shared" ref="I98:I99" si="33">+IF(F98="CUMPLE",1,0)</f>
        <v>0</v>
      </c>
      <c r="L98" s="55" t="e">
        <f t="shared" ref="L98:L99" si="34">+IF(F98="NO APLICA","-",$K$95)</f>
        <v>#DIV/0!</v>
      </c>
      <c r="M98" s="1" t="e">
        <f t="shared" ref="M98:M99" si="35">+IF(F98="NO APLICA","-",$J$95)</f>
        <v>#DIV/0!</v>
      </c>
    </row>
    <row r="99" spans="2:13" ht="47.5" customHeight="1" outlineLevel="1" x14ac:dyDescent="0.35">
      <c r="B99" s="65" t="s">
        <v>92</v>
      </c>
      <c r="C99" s="111" t="s">
        <v>686</v>
      </c>
      <c r="D99" s="111"/>
      <c r="E99" s="111"/>
      <c r="F99" s="66"/>
      <c r="H99" s="1">
        <f t="shared" si="32"/>
        <v>0</v>
      </c>
      <c r="I99" s="1">
        <f t="shared" si="33"/>
        <v>0</v>
      </c>
      <c r="L99" s="55" t="e">
        <f t="shared" si="34"/>
        <v>#DIV/0!</v>
      </c>
      <c r="M99" s="1" t="e">
        <f t="shared" si="35"/>
        <v>#DIV/0!</v>
      </c>
    </row>
    <row r="100" spans="2:13" ht="47.5" customHeight="1" x14ac:dyDescent="0.35">
      <c r="B100" s="64" t="s">
        <v>25</v>
      </c>
      <c r="C100" s="112" t="s">
        <v>60</v>
      </c>
      <c r="D100" s="113"/>
      <c r="E100" s="114"/>
      <c r="F100" s="25" t="str">
        <f>+IF('2'!E39="Si","Amenaza identificada (Debe contestar cuestionario de evaluación)",IF('2'!E39="no","Amenaza descartada","Falta gestionar etapa de identificación"))</f>
        <v>Falta gestionar etapa de identificación</v>
      </c>
      <c r="H100" s="53">
        <v>1</v>
      </c>
      <c r="I100" s="54" t="e">
        <f>+I101/H101</f>
        <v>#DIV/0!</v>
      </c>
      <c r="J100" s="9" t="e">
        <f>+IF(I100&lt;=30%,'5'!$E$14,IF(I100&lt;=60%,'5'!$E$15,IF(I100&lt;=99%,'5'!$E$16,'5'!$E$17)))</f>
        <v>#DIV/0!</v>
      </c>
      <c r="K100" s="9" t="e">
        <f>+IF(J100='5'!$E$14,'5'!$G$14,IF(J100='5'!$E$15,'5'!$G$15,IF(J100='5'!$E$16,'5'!$G$16,IF(J100='5'!$E$17,'5'!$G$17))))</f>
        <v>#DIV/0!</v>
      </c>
      <c r="L100" s="119" t="s">
        <v>574</v>
      </c>
      <c r="M100" s="120"/>
    </row>
    <row r="101" spans="2:13" ht="23.5" customHeight="1" outlineLevel="1" collapsed="1" x14ac:dyDescent="0.35">
      <c r="B101" s="63" t="s">
        <v>16</v>
      </c>
      <c r="C101" s="115" t="s">
        <v>54</v>
      </c>
      <c r="D101" s="115"/>
      <c r="E101" s="115"/>
      <c r="F101" s="10" t="s">
        <v>55</v>
      </c>
      <c r="H101" s="1">
        <f>SUM(H102:H104)</f>
        <v>0</v>
      </c>
      <c r="I101" s="1">
        <f>SUM(I102:I104)</f>
        <v>0</v>
      </c>
      <c r="L101" s="29" t="s">
        <v>572</v>
      </c>
      <c r="M101" s="30" t="s">
        <v>573</v>
      </c>
    </row>
    <row r="102" spans="2:13" ht="47.5" customHeight="1" outlineLevel="1" x14ac:dyDescent="0.35">
      <c r="B102" s="65" t="s">
        <v>93</v>
      </c>
      <c r="C102" s="111" t="s">
        <v>425</v>
      </c>
      <c r="D102" s="111"/>
      <c r="E102" s="111"/>
      <c r="F102" s="66"/>
      <c r="H102" s="1">
        <f>+IF(F102="NO APLICA",0,IF(F102="",0,1))</f>
        <v>0</v>
      </c>
      <c r="I102" s="1">
        <f>+IF(F102="CUMPLE",1,0)</f>
        <v>0</v>
      </c>
      <c r="L102" s="55" t="e">
        <f>+IF(F102="NO APLICA","-",$K$100)</f>
        <v>#DIV/0!</v>
      </c>
      <c r="M102" s="1" t="e">
        <f>+IF(F102="NO APLICA","-",$J$100)</f>
        <v>#DIV/0!</v>
      </c>
    </row>
    <row r="103" spans="2:13" ht="47.5" customHeight="1" outlineLevel="1" x14ac:dyDescent="0.35">
      <c r="B103" s="65" t="s">
        <v>94</v>
      </c>
      <c r="C103" s="111" t="s">
        <v>426</v>
      </c>
      <c r="D103" s="111"/>
      <c r="E103" s="111"/>
      <c r="F103" s="66"/>
      <c r="H103" s="1">
        <f t="shared" ref="H103:H104" si="36">+IF(F103="NO APLICA",0,IF(F103="",0,1))</f>
        <v>0</v>
      </c>
      <c r="I103" s="1">
        <f t="shared" ref="I103:I104" si="37">+IF(F103="CUMPLE",1,0)</f>
        <v>0</v>
      </c>
      <c r="L103" s="55" t="e">
        <f t="shared" ref="L103:L104" si="38">+IF(F103="NO APLICA","-",$K$100)</f>
        <v>#DIV/0!</v>
      </c>
      <c r="M103" s="1" t="e">
        <f t="shared" ref="M103:M104" si="39">+IF(F103="NO APLICA","-",$J$100)</f>
        <v>#DIV/0!</v>
      </c>
    </row>
    <row r="104" spans="2:13" ht="47.5" customHeight="1" outlineLevel="1" x14ac:dyDescent="0.35">
      <c r="B104" s="65" t="s">
        <v>95</v>
      </c>
      <c r="C104" s="111" t="s">
        <v>427</v>
      </c>
      <c r="D104" s="111"/>
      <c r="E104" s="111"/>
      <c r="F104" s="66"/>
      <c r="H104" s="1">
        <f t="shared" si="36"/>
        <v>0</v>
      </c>
      <c r="I104" s="1">
        <f t="shared" si="37"/>
        <v>0</v>
      </c>
      <c r="L104" s="55" t="e">
        <f t="shared" si="38"/>
        <v>#DIV/0!</v>
      </c>
      <c r="M104" s="1" t="e">
        <f t="shared" si="39"/>
        <v>#DIV/0!</v>
      </c>
    </row>
    <row r="105" spans="2:13" ht="47.5" customHeight="1" x14ac:dyDescent="0.35">
      <c r="B105" s="64" t="s">
        <v>27</v>
      </c>
      <c r="C105" s="112" t="s">
        <v>61</v>
      </c>
      <c r="D105" s="113"/>
      <c r="E105" s="114"/>
      <c r="F105" s="25" t="str">
        <f>+IF('2'!E40="Si","Amenaza identificada (Debe contestar cuestionario de evaluación)",IF('2'!E40="no","Amenaza descartada","Falta gestionar etapa de identificación"))</f>
        <v>Falta gestionar etapa de identificación</v>
      </c>
      <c r="H105" s="53">
        <v>1</v>
      </c>
      <c r="I105" s="54" t="e">
        <f>+I106/H106</f>
        <v>#DIV/0!</v>
      </c>
      <c r="J105" s="9" t="e">
        <f>+IF(I105&lt;=30%,'5'!$E$14,IF(I105&lt;=60%,'5'!$E$15,IF(I105&lt;=99%,'5'!$E$16,'5'!$E$17)))</f>
        <v>#DIV/0!</v>
      </c>
      <c r="K105" s="9" t="e">
        <f>+IF(J105='5'!$E$14,'5'!$G$14,IF(J105='5'!$E$15,'5'!$G$15,IF(J105='5'!$E$16,'5'!$G$16,IF(J105='5'!$E$17,'5'!$G$17))))</f>
        <v>#DIV/0!</v>
      </c>
      <c r="L105" s="119" t="s">
        <v>574</v>
      </c>
      <c r="M105" s="120"/>
    </row>
    <row r="106" spans="2:13" ht="23.5" customHeight="1" outlineLevel="1" collapsed="1" x14ac:dyDescent="0.35">
      <c r="B106" s="63" t="s">
        <v>16</v>
      </c>
      <c r="C106" s="115" t="s">
        <v>54</v>
      </c>
      <c r="D106" s="115"/>
      <c r="E106" s="115"/>
      <c r="F106" s="10" t="s">
        <v>55</v>
      </c>
      <c r="H106" s="1">
        <f>SUM(H107:H109)</f>
        <v>0</v>
      </c>
      <c r="I106" s="1">
        <f>SUM(I107:I109)</f>
        <v>0</v>
      </c>
      <c r="L106" s="29" t="s">
        <v>572</v>
      </c>
      <c r="M106" s="30" t="s">
        <v>573</v>
      </c>
    </row>
    <row r="107" spans="2:13" ht="47.5" customHeight="1" outlineLevel="1" x14ac:dyDescent="0.35">
      <c r="B107" s="65" t="s">
        <v>96</v>
      </c>
      <c r="C107" s="111" t="s">
        <v>99</v>
      </c>
      <c r="D107" s="111"/>
      <c r="E107" s="111"/>
      <c r="F107" s="66"/>
      <c r="H107" s="1">
        <f>+IF(F107="NO APLICA",0,IF(F107="",0,1))</f>
        <v>0</v>
      </c>
      <c r="I107" s="1">
        <f>+IF(F107="CUMPLE",1,0)</f>
        <v>0</v>
      </c>
      <c r="L107" s="55" t="e">
        <f>+IF(F107="NO APLICA","-",$K$105)</f>
        <v>#DIV/0!</v>
      </c>
      <c r="M107" s="1" t="e">
        <f>+IF(F107="NO APLICA","-",$J$105)</f>
        <v>#DIV/0!</v>
      </c>
    </row>
    <row r="108" spans="2:13" ht="47.5" customHeight="1" outlineLevel="1" x14ac:dyDescent="0.35">
      <c r="B108" s="65" t="s">
        <v>97</v>
      </c>
      <c r="C108" s="111" t="s">
        <v>428</v>
      </c>
      <c r="D108" s="111"/>
      <c r="E108" s="111"/>
      <c r="F108" s="66"/>
      <c r="H108" s="1">
        <f t="shared" ref="H108:H109" si="40">+IF(F108="NO APLICA",0,IF(F108="",0,1))</f>
        <v>0</v>
      </c>
      <c r="I108" s="1">
        <f t="shared" ref="I108:I109" si="41">+IF(F108="CUMPLE",1,0)</f>
        <v>0</v>
      </c>
      <c r="L108" s="55" t="e">
        <f t="shared" ref="L108:L109" si="42">+IF(F108="NO APLICA","-",$K$105)</f>
        <v>#DIV/0!</v>
      </c>
      <c r="M108" s="1" t="e">
        <f t="shared" ref="M108:M109" si="43">+IF(F108="NO APLICA","-",$J$105)</f>
        <v>#DIV/0!</v>
      </c>
    </row>
    <row r="109" spans="2:13" ht="47.5" customHeight="1" outlineLevel="1" x14ac:dyDescent="0.35">
      <c r="B109" s="65" t="s">
        <v>98</v>
      </c>
      <c r="C109" s="111" t="s">
        <v>100</v>
      </c>
      <c r="D109" s="111"/>
      <c r="E109" s="111"/>
      <c r="F109" s="66"/>
      <c r="H109" s="1">
        <f t="shared" si="40"/>
        <v>0</v>
      </c>
      <c r="I109" s="1">
        <f t="shared" si="41"/>
        <v>0</v>
      </c>
      <c r="L109" s="55" t="e">
        <f t="shared" si="42"/>
        <v>#DIV/0!</v>
      </c>
      <c r="M109" s="1" t="e">
        <f t="shared" si="43"/>
        <v>#DIV/0!</v>
      </c>
    </row>
    <row r="110" spans="2:13" ht="47.5" customHeight="1" x14ac:dyDescent="0.35">
      <c r="B110" s="64" t="s">
        <v>30</v>
      </c>
      <c r="C110" s="112" t="s">
        <v>62</v>
      </c>
      <c r="D110" s="113"/>
      <c r="E110" s="114"/>
      <c r="F110" s="25" t="str">
        <f>+IF('2'!E41="Si","Amenaza identificada (Debe contestar cuestionario de evaluación)",IF('2'!E41="no","Amenaza descartada","Falta gestionar etapa de identificación"))</f>
        <v>Falta gestionar etapa de identificación</v>
      </c>
      <c r="H110" s="53">
        <v>1</v>
      </c>
      <c r="I110" s="54" t="e">
        <f>+I111/H111</f>
        <v>#DIV/0!</v>
      </c>
      <c r="J110" s="9" t="e">
        <f>+IF(I110&lt;=30%,'5'!$E$14,IF(I110&lt;=60%,'5'!$E$15,IF(I110&lt;=99%,'5'!$E$16,'5'!$E$17)))</f>
        <v>#DIV/0!</v>
      </c>
      <c r="K110" s="9" t="e">
        <f>+IF(J110='5'!$E$14,'5'!$G$14,IF(J110='5'!$E$15,'5'!$G$15,IF(J110='5'!$E$16,'5'!$G$16,IF(J110='5'!$E$17,'5'!$G$17))))</f>
        <v>#DIV/0!</v>
      </c>
      <c r="L110" s="119" t="s">
        <v>574</v>
      </c>
      <c r="M110" s="120"/>
    </row>
    <row r="111" spans="2:13" ht="23.5" customHeight="1" outlineLevel="1" collapsed="1" x14ac:dyDescent="0.35">
      <c r="B111" s="63" t="s">
        <v>16</v>
      </c>
      <c r="C111" s="115" t="s">
        <v>54</v>
      </c>
      <c r="D111" s="115"/>
      <c r="E111" s="115"/>
      <c r="F111" s="10" t="s">
        <v>55</v>
      </c>
      <c r="H111" s="1">
        <f>SUM(H112:H115)</f>
        <v>0</v>
      </c>
      <c r="I111" s="1">
        <f>SUM(I112:I115)</f>
        <v>0</v>
      </c>
      <c r="L111" s="29" t="s">
        <v>572</v>
      </c>
      <c r="M111" s="30" t="s">
        <v>573</v>
      </c>
    </row>
    <row r="112" spans="2:13" ht="47.5" customHeight="1" outlineLevel="1" x14ac:dyDescent="0.35">
      <c r="B112" s="65" t="s">
        <v>105</v>
      </c>
      <c r="C112" s="111" t="s">
        <v>369</v>
      </c>
      <c r="D112" s="111"/>
      <c r="E112" s="111"/>
      <c r="F112" s="66"/>
      <c r="H112" s="1">
        <f>+IF(F112="NO APLICA",0,IF(F112="",0,1))</f>
        <v>0</v>
      </c>
      <c r="I112" s="1">
        <f>+IF(F112="CUMPLE",1,0)</f>
        <v>0</v>
      </c>
      <c r="L112" s="55" t="e">
        <f>+IF(F112="NO APLICA","-",$K$110)</f>
        <v>#DIV/0!</v>
      </c>
      <c r="M112" s="1" t="e">
        <f>+IF(F112="NO APLICA","-",$J$110)</f>
        <v>#DIV/0!</v>
      </c>
    </row>
    <row r="113" spans="2:13" ht="47.5" customHeight="1" outlineLevel="1" x14ac:dyDescent="0.35">
      <c r="B113" s="65" t="s">
        <v>106</v>
      </c>
      <c r="C113" s="111" t="s">
        <v>370</v>
      </c>
      <c r="D113" s="111"/>
      <c r="E113" s="111"/>
      <c r="F113" s="66"/>
      <c r="H113" s="1">
        <f t="shared" ref="H113:H115" si="44">+IF(F113="NO APLICA",0,IF(F113="",0,1))</f>
        <v>0</v>
      </c>
      <c r="I113" s="1">
        <f t="shared" ref="I113:I115" si="45">+IF(F113="CUMPLE",1,0)</f>
        <v>0</v>
      </c>
      <c r="L113" s="55" t="e">
        <f t="shared" ref="L113:L115" si="46">+IF(F113="NO APLICA","-",$K$110)</f>
        <v>#DIV/0!</v>
      </c>
      <c r="M113" s="1" t="e">
        <f t="shared" ref="M113:M115" si="47">+IF(F113="NO APLICA","-",$J$110)</f>
        <v>#DIV/0!</v>
      </c>
    </row>
    <row r="114" spans="2:13" ht="47.5" customHeight="1" outlineLevel="1" x14ac:dyDescent="0.35">
      <c r="B114" s="65" t="s">
        <v>107</v>
      </c>
      <c r="C114" s="111" t="s">
        <v>427</v>
      </c>
      <c r="D114" s="111"/>
      <c r="E114" s="111"/>
      <c r="F114" s="66"/>
      <c r="H114" s="1">
        <f t="shared" si="44"/>
        <v>0</v>
      </c>
      <c r="I114" s="1">
        <f t="shared" si="45"/>
        <v>0</v>
      </c>
      <c r="L114" s="55" t="e">
        <f t="shared" si="46"/>
        <v>#DIV/0!</v>
      </c>
      <c r="M114" s="1" t="e">
        <f t="shared" si="47"/>
        <v>#DIV/0!</v>
      </c>
    </row>
    <row r="115" spans="2:13" ht="47.5" customHeight="1" outlineLevel="1" x14ac:dyDescent="0.35">
      <c r="B115" s="65" t="s">
        <v>108</v>
      </c>
      <c r="C115" s="111" t="s">
        <v>100</v>
      </c>
      <c r="D115" s="111"/>
      <c r="E115" s="111"/>
      <c r="F115" s="66"/>
      <c r="H115" s="1">
        <f t="shared" si="44"/>
        <v>0</v>
      </c>
      <c r="I115" s="1">
        <f t="shared" si="45"/>
        <v>0</v>
      </c>
      <c r="L115" s="55" t="e">
        <f t="shared" si="46"/>
        <v>#DIV/0!</v>
      </c>
      <c r="M115" s="1" t="e">
        <f t="shared" si="47"/>
        <v>#DIV/0!</v>
      </c>
    </row>
    <row r="116" spans="2:13" ht="47.5" customHeight="1" x14ac:dyDescent="0.35">
      <c r="B116" s="64" t="s">
        <v>32</v>
      </c>
      <c r="C116" s="112" t="s">
        <v>63</v>
      </c>
      <c r="D116" s="113"/>
      <c r="E116" s="114"/>
      <c r="F116" s="25" t="str">
        <f>+IF('2'!E42="Si","Amenaza identificada (Debe contestar cuestionario de evaluación)",IF('2'!E42="no","Amenaza descartada","Falta gestionar etapa de identificación"))</f>
        <v>Falta gestionar etapa de identificación</v>
      </c>
      <c r="H116" s="53">
        <v>1</v>
      </c>
      <c r="I116" s="54" t="e">
        <f>+I117/H117</f>
        <v>#DIV/0!</v>
      </c>
      <c r="J116" s="9" t="e">
        <f>+IF(I116&lt;=30%,'5'!$E$14,IF(I116&lt;=60%,'5'!$E$15,IF(I116&lt;=99%,'5'!$E$16,'5'!$E$17)))</f>
        <v>#DIV/0!</v>
      </c>
      <c r="K116" s="9" t="e">
        <f>+IF(J116='5'!$E$14,'5'!$G$14,IF(J116='5'!$E$15,'5'!$G$15,IF(J116='5'!$E$16,'5'!$G$16,IF(J116='5'!$E$17,'5'!$G$17))))</f>
        <v>#DIV/0!</v>
      </c>
      <c r="L116" s="119" t="s">
        <v>574</v>
      </c>
      <c r="M116" s="120"/>
    </row>
    <row r="117" spans="2:13" ht="23.5" customHeight="1" outlineLevel="1" collapsed="1" x14ac:dyDescent="0.35">
      <c r="B117" s="63" t="s">
        <v>16</v>
      </c>
      <c r="C117" s="115" t="s">
        <v>54</v>
      </c>
      <c r="D117" s="115"/>
      <c r="E117" s="115"/>
      <c r="F117" s="10" t="s">
        <v>55</v>
      </c>
      <c r="H117" s="1">
        <f>SUM(H118:H119)</f>
        <v>0</v>
      </c>
      <c r="I117" s="1">
        <f>SUM(I118:I119)</f>
        <v>0</v>
      </c>
      <c r="L117" s="29" t="s">
        <v>572</v>
      </c>
      <c r="M117" s="30" t="s">
        <v>573</v>
      </c>
    </row>
    <row r="118" spans="2:13" ht="47.5" customHeight="1" outlineLevel="1" x14ac:dyDescent="0.35">
      <c r="B118" s="65" t="s">
        <v>111</v>
      </c>
      <c r="C118" s="111" t="s">
        <v>113</v>
      </c>
      <c r="D118" s="111"/>
      <c r="E118" s="111"/>
      <c r="F118" s="66"/>
      <c r="H118" s="1">
        <f>+IF(F118="NO APLICA",0,IF(F118="",0,1))</f>
        <v>0</v>
      </c>
      <c r="I118" s="1">
        <f>+IF(F118="CUMPLE",1,0)</f>
        <v>0</v>
      </c>
      <c r="L118" s="55" t="e">
        <f>+IF(F118="NO APLICA","-",$K$116)</f>
        <v>#DIV/0!</v>
      </c>
      <c r="M118" s="1" t="e">
        <f>+IF(F118="NO APLICA","-",$J$116)</f>
        <v>#DIV/0!</v>
      </c>
    </row>
    <row r="119" spans="2:13" ht="47.5" customHeight="1" outlineLevel="1" x14ac:dyDescent="0.35">
      <c r="B119" s="65" t="s">
        <v>112</v>
      </c>
      <c r="C119" s="111" t="s">
        <v>691</v>
      </c>
      <c r="D119" s="111"/>
      <c r="E119" s="111"/>
      <c r="F119" s="66"/>
      <c r="H119" s="1">
        <f>+IF(F119="NO APLICA",0,IF(F119="",0,1))</f>
        <v>0</v>
      </c>
      <c r="I119" s="1">
        <f>+IF(F119="CUMPLE",1,0)</f>
        <v>0</v>
      </c>
      <c r="L119" s="55" t="e">
        <f>+IF(F119="NO APLICA","-",$K$116)</f>
        <v>#DIV/0!</v>
      </c>
      <c r="M119" s="1" t="e">
        <f>+IF(F119="NO APLICA","-",$J$116)</f>
        <v>#DIV/0!</v>
      </c>
    </row>
    <row r="120" spans="2:13" ht="47.5" customHeight="1" x14ac:dyDescent="0.35">
      <c r="B120" s="64" t="s">
        <v>34</v>
      </c>
      <c r="C120" s="112" t="s">
        <v>64</v>
      </c>
      <c r="D120" s="113"/>
      <c r="E120" s="114"/>
      <c r="F120" s="25" t="str">
        <f>+IF('2'!E43="Si","Amenaza identificada (Debe contestar cuestionario de evaluación)",IF('2'!E43="no","Amenaza descartada","Falta gestionar etapa de identificación"))</f>
        <v>Falta gestionar etapa de identificación</v>
      </c>
      <c r="H120" s="53">
        <v>1</v>
      </c>
      <c r="I120" s="54" t="e">
        <f>+I121/H121</f>
        <v>#DIV/0!</v>
      </c>
      <c r="J120" s="9" t="e">
        <f>+IF(I120&lt;=30%,'5'!$E$14,IF(I120&lt;=60%,'5'!$E$15,IF(I120&lt;=99%,'5'!$E$16,'5'!$E$17)))</f>
        <v>#DIV/0!</v>
      </c>
      <c r="K120" s="9" t="e">
        <f>+IF(J120='5'!$E$14,'5'!$G$14,IF(J120='5'!$E$15,'5'!$G$15,IF(J120='5'!$E$16,'5'!$G$16,IF(J120='5'!$E$17,'5'!$G$17))))</f>
        <v>#DIV/0!</v>
      </c>
      <c r="L120" s="119" t="s">
        <v>574</v>
      </c>
      <c r="M120" s="120"/>
    </row>
    <row r="121" spans="2:13" ht="23.5" customHeight="1" outlineLevel="1" collapsed="1" x14ac:dyDescent="0.35">
      <c r="B121" s="63" t="s">
        <v>16</v>
      </c>
      <c r="C121" s="115" t="s">
        <v>54</v>
      </c>
      <c r="D121" s="115"/>
      <c r="E121" s="115"/>
      <c r="F121" s="10" t="s">
        <v>55</v>
      </c>
      <c r="H121" s="1">
        <f>SUM(H122:H123)</f>
        <v>0</v>
      </c>
      <c r="I121" s="1">
        <f>SUM(I122:I123)</f>
        <v>0</v>
      </c>
      <c r="L121" s="29" t="s">
        <v>572</v>
      </c>
      <c r="M121" s="30" t="s">
        <v>573</v>
      </c>
    </row>
    <row r="122" spans="2:13" ht="47.5" customHeight="1" outlineLevel="1" x14ac:dyDescent="0.35">
      <c r="B122" s="65" t="s">
        <v>114</v>
      </c>
      <c r="C122" s="111" t="s">
        <v>703</v>
      </c>
      <c r="D122" s="111"/>
      <c r="E122" s="111"/>
      <c r="F122" s="66"/>
      <c r="H122" s="1">
        <f>+IF(F122="NO APLICA",0,IF(F122="",0,1))</f>
        <v>0</v>
      </c>
      <c r="I122" s="1">
        <f>+IF(F122="CUMPLE",1,0)</f>
        <v>0</v>
      </c>
      <c r="L122" s="55" t="e">
        <f>+IF(F122="NO APLICA","-",$K$120)</f>
        <v>#DIV/0!</v>
      </c>
      <c r="M122" s="1" t="e">
        <f>+IF(F122="NO APLICA","-",$J$120)</f>
        <v>#DIV/0!</v>
      </c>
    </row>
    <row r="123" spans="2:13" ht="47.5" customHeight="1" outlineLevel="1" x14ac:dyDescent="0.35">
      <c r="B123" s="65" t="s">
        <v>115</v>
      </c>
      <c r="C123" s="111" t="s">
        <v>116</v>
      </c>
      <c r="D123" s="111"/>
      <c r="E123" s="111"/>
      <c r="F123" s="66"/>
      <c r="H123" s="1">
        <f>+IF(F123="NO APLICA",0,IF(F123="",0,1))</f>
        <v>0</v>
      </c>
      <c r="I123" s="1">
        <f>+IF(F123="CUMPLE",1,0)</f>
        <v>0</v>
      </c>
      <c r="L123" s="55" t="e">
        <f>+IF(F123="NO APLICA","-",$K$120)</f>
        <v>#DIV/0!</v>
      </c>
      <c r="M123" s="1" t="e">
        <f>+IF(F123="NO APLICA","-",$J$120)</f>
        <v>#DIV/0!</v>
      </c>
    </row>
    <row r="124" spans="2:13" ht="47.5" customHeight="1" x14ac:dyDescent="0.35">
      <c r="B124" s="64" t="s">
        <v>36</v>
      </c>
      <c r="C124" s="112" t="s">
        <v>65</v>
      </c>
      <c r="D124" s="113"/>
      <c r="E124" s="114"/>
      <c r="F124" s="25" t="str">
        <f>+IF('2'!E44="Si","Amenaza identificada (Debe contestar cuestionario de evaluación)",IF('2'!E44="no","Amenaza descartada","Falta gestionar etapa de identificación"))</f>
        <v>Falta gestionar etapa de identificación</v>
      </c>
      <c r="H124" s="53">
        <v>1</v>
      </c>
      <c r="I124" s="54" t="e">
        <f>+I125/H125</f>
        <v>#DIV/0!</v>
      </c>
      <c r="J124" s="9" t="e">
        <f>+IF(I124&lt;=30%,'5'!$E$14,IF(I124&lt;=60%,'5'!$E$15,IF(I124&lt;=99%,'5'!$E$16,'5'!$E$17)))</f>
        <v>#DIV/0!</v>
      </c>
      <c r="K124" s="9" t="e">
        <f>+IF(J124='5'!$E$14,'5'!$G$14,IF(J124='5'!$E$15,'5'!$G$15,IF(J124='5'!$E$16,'5'!$G$16,IF(J124='5'!$E$17,'5'!$G$17))))</f>
        <v>#DIV/0!</v>
      </c>
      <c r="L124" s="119" t="s">
        <v>574</v>
      </c>
      <c r="M124" s="120"/>
    </row>
    <row r="125" spans="2:13" ht="23.5" customHeight="1" outlineLevel="1" collapsed="1" x14ac:dyDescent="0.35">
      <c r="B125" s="63" t="s">
        <v>16</v>
      </c>
      <c r="C125" s="115" t="s">
        <v>54</v>
      </c>
      <c r="D125" s="115"/>
      <c r="E125" s="115"/>
      <c r="F125" s="10" t="s">
        <v>55</v>
      </c>
      <c r="H125" s="1">
        <f>SUM(H126:H134)</f>
        <v>0</v>
      </c>
      <c r="I125" s="1">
        <f>SUM(I126:I134)</f>
        <v>0</v>
      </c>
      <c r="L125" s="29" t="s">
        <v>572</v>
      </c>
      <c r="M125" s="30" t="s">
        <v>573</v>
      </c>
    </row>
    <row r="126" spans="2:13" ht="47.5" customHeight="1" outlineLevel="1" x14ac:dyDescent="0.35">
      <c r="B126" s="65" t="s">
        <v>117</v>
      </c>
      <c r="C126" s="111" t="s">
        <v>692</v>
      </c>
      <c r="D126" s="111"/>
      <c r="E126" s="111"/>
      <c r="F126" s="66"/>
      <c r="H126" s="1">
        <f>+IF(F126="NO APLICA",0,IF(F126="",0,1))</f>
        <v>0</v>
      </c>
      <c r="I126" s="1">
        <f>+IF(F126="CUMPLE",1,0)</f>
        <v>0</v>
      </c>
      <c r="L126" s="55" t="e">
        <f>+IF(F126="NO APLICA","-",$K$124)</f>
        <v>#DIV/0!</v>
      </c>
      <c r="M126" s="1" t="e">
        <f>+IF(F126="NO APLICA","-",$J$124)</f>
        <v>#DIV/0!</v>
      </c>
    </row>
    <row r="127" spans="2:13" ht="47.5" customHeight="1" outlineLevel="1" x14ac:dyDescent="0.35">
      <c r="B127" s="65" t="s">
        <v>118</v>
      </c>
      <c r="C127" s="111" t="s">
        <v>431</v>
      </c>
      <c r="D127" s="111"/>
      <c r="E127" s="111"/>
      <c r="F127" s="66"/>
      <c r="H127" s="1">
        <f t="shared" ref="H127:H134" si="48">+IF(F127="NO APLICA",0,IF(F127="",0,1))</f>
        <v>0</v>
      </c>
      <c r="I127" s="1">
        <f t="shared" ref="I127:I134" si="49">+IF(F127="CUMPLE",1,0)</f>
        <v>0</v>
      </c>
      <c r="L127" s="55" t="e">
        <f t="shared" ref="L127:L134" si="50">+IF(F127="NO APLICA","-",$K$124)</f>
        <v>#DIV/0!</v>
      </c>
      <c r="M127" s="1" t="e">
        <f t="shared" ref="M127:M134" si="51">+IF(F127="NO APLICA","-",$J$124)</f>
        <v>#DIV/0!</v>
      </c>
    </row>
    <row r="128" spans="2:13" ht="47.5" customHeight="1" outlineLevel="1" x14ac:dyDescent="0.35">
      <c r="B128" s="65" t="s">
        <v>119</v>
      </c>
      <c r="C128" s="111" t="s">
        <v>127</v>
      </c>
      <c r="D128" s="111"/>
      <c r="E128" s="111"/>
      <c r="F128" s="66"/>
      <c r="H128" s="1">
        <f t="shared" si="48"/>
        <v>0</v>
      </c>
      <c r="I128" s="1">
        <f t="shared" si="49"/>
        <v>0</v>
      </c>
      <c r="L128" s="55" t="e">
        <f t="shared" si="50"/>
        <v>#DIV/0!</v>
      </c>
      <c r="M128" s="1" t="e">
        <f t="shared" si="51"/>
        <v>#DIV/0!</v>
      </c>
    </row>
    <row r="129" spans="2:13" ht="47.5" customHeight="1" outlineLevel="1" x14ac:dyDescent="0.35">
      <c r="B129" s="65" t="s">
        <v>120</v>
      </c>
      <c r="C129" s="111" t="s">
        <v>693</v>
      </c>
      <c r="D129" s="111"/>
      <c r="E129" s="111"/>
      <c r="F129" s="66"/>
      <c r="H129" s="1">
        <f t="shared" si="48"/>
        <v>0</v>
      </c>
      <c r="I129" s="1">
        <f t="shared" si="49"/>
        <v>0</v>
      </c>
      <c r="L129" s="55" t="e">
        <f t="shared" si="50"/>
        <v>#DIV/0!</v>
      </c>
      <c r="M129" s="1" t="e">
        <f t="shared" si="51"/>
        <v>#DIV/0!</v>
      </c>
    </row>
    <row r="130" spans="2:13" ht="47.5" customHeight="1" outlineLevel="1" x14ac:dyDescent="0.35">
      <c r="B130" s="65" t="s">
        <v>121</v>
      </c>
      <c r="C130" s="111" t="s">
        <v>432</v>
      </c>
      <c r="D130" s="111"/>
      <c r="E130" s="111"/>
      <c r="F130" s="66"/>
      <c r="H130" s="1">
        <f t="shared" si="48"/>
        <v>0</v>
      </c>
      <c r="I130" s="1">
        <f t="shared" si="49"/>
        <v>0</v>
      </c>
      <c r="L130" s="55" t="e">
        <f t="shared" si="50"/>
        <v>#DIV/0!</v>
      </c>
      <c r="M130" s="1" t="e">
        <f t="shared" si="51"/>
        <v>#DIV/0!</v>
      </c>
    </row>
    <row r="131" spans="2:13" ht="47.5" customHeight="1" outlineLevel="1" x14ac:dyDescent="0.35">
      <c r="B131" s="65" t="s">
        <v>122</v>
      </c>
      <c r="C131" s="111" t="s">
        <v>433</v>
      </c>
      <c r="D131" s="111"/>
      <c r="E131" s="111"/>
      <c r="F131" s="66"/>
      <c r="H131" s="1">
        <f t="shared" si="48"/>
        <v>0</v>
      </c>
      <c r="I131" s="1">
        <f t="shared" si="49"/>
        <v>0</v>
      </c>
      <c r="L131" s="55" t="e">
        <f t="shared" si="50"/>
        <v>#DIV/0!</v>
      </c>
      <c r="M131" s="1" t="e">
        <f t="shared" si="51"/>
        <v>#DIV/0!</v>
      </c>
    </row>
    <row r="132" spans="2:13" ht="47.5" customHeight="1" outlineLevel="1" x14ac:dyDescent="0.35">
      <c r="B132" s="65" t="s">
        <v>123</v>
      </c>
      <c r="C132" s="111" t="s">
        <v>129</v>
      </c>
      <c r="D132" s="111"/>
      <c r="E132" s="111"/>
      <c r="F132" s="66"/>
      <c r="H132" s="1">
        <f t="shared" si="48"/>
        <v>0</v>
      </c>
      <c r="I132" s="1">
        <f t="shared" si="49"/>
        <v>0</v>
      </c>
      <c r="L132" s="55" t="e">
        <f t="shared" si="50"/>
        <v>#DIV/0!</v>
      </c>
      <c r="M132" s="1" t="e">
        <f t="shared" si="51"/>
        <v>#DIV/0!</v>
      </c>
    </row>
    <row r="133" spans="2:13" ht="47.5" customHeight="1" outlineLevel="1" x14ac:dyDescent="0.35">
      <c r="B133" s="65" t="s">
        <v>124</v>
      </c>
      <c r="C133" s="111" t="s">
        <v>130</v>
      </c>
      <c r="D133" s="111"/>
      <c r="E133" s="111"/>
      <c r="F133" s="66"/>
      <c r="H133" s="1">
        <f t="shared" si="48"/>
        <v>0</v>
      </c>
      <c r="I133" s="1">
        <f t="shared" si="49"/>
        <v>0</v>
      </c>
      <c r="L133" s="55" t="e">
        <f t="shared" si="50"/>
        <v>#DIV/0!</v>
      </c>
      <c r="M133" s="1" t="e">
        <f t="shared" si="51"/>
        <v>#DIV/0!</v>
      </c>
    </row>
    <row r="134" spans="2:13" ht="47.5" customHeight="1" outlineLevel="1" x14ac:dyDescent="0.35">
      <c r="B134" s="65" t="s">
        <v>125</v>
      </c>
      <c r="C134" s="111" t="s">
        <v>434</v>
      </c>
      <c r="D134" s="111"/>
      <c r="E134" s="111"/>
      <c r="F134" s="66"/>
      <c r="H134" s="1">
        <f t="shared" si="48"/>
        <v>0</v>
      </c>
      <c r="I134" s="1">
        <f t="shared" si="49"/>
        <v>0</v>
      </c>
      <c r="L134" s="55" t="e">
        <f t="shared" si="50"/>
        <v>#DIV/0!</v>
      </c>
      <c r="M134" s="1" t="e">
        <f t="shared" si="51"/>
        <v>#DIV/0!</v>
      </c>
    </row>
    <row r="135" spans="2:13" ht="47.5" customHeight="1" x14ac:dyDescent="0.35">
      <c r="B135" s="64" t="s">
        <v>37</v>
      </c>
      <c r="C135" s="112" t="s">
        <v>435</v>
      </c>
      <c r="D135" s="113"/>
      <c r="E135" s="114"/>
      <c r="F135" s="25" t="str">
        <f>+IF('2'!E45="Si","Amenaza identificada (Debe contestar cuestionario de evaluación)",IF('2'!E45="no","Amenaza descartada","Falta gestionar etapa de identificación"))</f>
        <v>Falta gestionar etapa de identificación</v>
      </c>
      <c r="H135" s="53">
        <v>1</v>
      </c>
      <c r="I135" s="54" t="e">
        <f>+I136/H136</f>
        <v>#DIV/0!</v>
      </c>
      <c r="J135" s="9" t="e">
        <f>+IF(I135&lt;=30%,'5'!$E$14,IF(I135&lt;=60%,'5'!$E$15,IF(I135&lt;=99%,'5'!$E$16,'5'!$E$17)))</f>
        <v>#DIV/0!</v>
      </c>
      <c r="K135" s="9" t="e">
        <f>+IF(J135='5'!$E$14,'5'!$G$14,IF(J135='5'!$E$15,'5'!$G$15,IF(J135='5'!$E$16,'5'!$G$16,IF(J135='5'!$E$17,'5'!$G$17))))</f>
        <v>#DIV/0!</v>
      </c>
      <c r="L135" s="119" t="s">
        <v>574</v>
      </c>
      <c r="M135" s="120"/>
    </row>
    <row r="136" spans="2:13" ht="23.5" customHeight="1" outlineLevel="1" collapsed="1" x14ac:dyDescent="0.35">
      <c r="B136" s="63" t="s">
        <v>16</v>
      </c>
      <c r="C136" s="115" t="s">
        <v>54</v>
      </c>
      <c r="D136" s="115"/>
      <c r="E136" s="115"/>
      <c r="F136" s="10" t="s">
        <v>55</v>
      </c>
      <c r="H136" s="1">
        <f>SUM(H137:H139)</f>
        <v>0</v>
      </c>
      <c r="I136" s="1">
        <f>SUM(I137:I139)</f>
        <v>0</v>
      </c>
      <c r="L136" s="29" t="s">
        <v>572</v>
      </c>
      <c r="M136" s="30" t="s">
        <v>573</v>
      </c>
    </row>
    <row r="137" spans="2:13" ht="47.5" customHeight="1" outlineLevel="1" x14ac:dyDescent="0.35">
      <c r="B137" s="65" t="s">
        <v>131</v>
      </c>
      <c r="C137" s="111" t="s">
        <v>436</v>
      </c>
      <c r="D137" s="111"/>
      <c r="E137" s="111"/>
      <c r="F137" s="66"/>
      <c r="H137" s="1">
        <f>+IF(F137="NO APLICA",0,IF(F137="",0,1))</f>
        <v>0</v>
      </c>
      <c r="I137" s="1">
        <f>+IF(F137="CUMPLE",1,0)</f>
        <v>0</v>
      </c>
      <c r="L137" s="55" t="e">
        <f>+IF(F137="NO APLICA","-",$K$135)</f>
        <v>#DIV/0!</v>
      </c>
      <c r="M137" s="1" t="e">
        <f>+IF(F137="NO APLICA","-",$J$135)</f>
        <v>#DIV/0!</v>
      </c>
    </row>
    <row r="138" spans="2:13" ht="47.5" customHeight="1" outlineLevel="1" x14ac:dyDescent="0.35">
      <c r="B138" s="65" t="s">
        <v>132</v>
      </c>
      <c r="C138" s="111" t="s">
        <v>694</v>
      </c>
      <c r="D138" s="111"/>
      <c r="E138" s="111"/>
      <c r="F138" s="66"/>
      <c r="H138" s="1">
        <f t="shared" ref="H138:H139" si="52">+IF(F138="NO APLICA",0,IF(F138="",0,1))</f>
        <v>0</v>
      </c>
      <c r="I138" s="1">
        <f t="shared" ref="I138:I139" si="53">+IF(F138="CUMPLE",1,0)</f>
        <v>0</v>
      </c>
      <c r="L138" s="55" t="e">
        <f t="shared" ref="L138:L139" si="54">+IF(F138="NO APLICA","-",$K$135)</f>
        <v>#DIV/0!</v>
      </c>
      <c r="M138" s="1" t="e">
        <f t="shared" ref="M138:M139" si="55">+IF(F138="NO APLICA","-",$J$135)</f>
        <v>#DIV/0!</v>
      </c>
    </row>
    <row r="139" spans="2:13" ht="47.5" customHeight="1" outlineLevel="1" x14ac:dyDescent="0.35">
      <c r="B139" s="65" t="s">
        <v>133</v>
      </c>
      <c r="C139" s="111" t="s">
        <v>438</v>
      </c>
      <c r="D139" s="111"/>
      <c r="E139" s="111"/>
      <c r="F139" s="66"/>
      <c r="H139" s="1">
        <f t="shared" si="52"/>
        <v>0</v>
      </c>
      <c r="I139" s="1">
        <f t="shared" si="53"/>
        <v>0</v>
      </c>
      <c r="L139" s="55" t="e">
        <f t="shared" si="54"/>
        <v>#DIV/0!</v>
      </c>
      <c r="M139" s="1" t="e">
        <f t="shared" si="55"/>
        <v>#DIV/0!</v>
      </c>
    </row>
    <row r="140" spans="2:13" ht="47.5" customHeight="1" x14ac:dyDescent="0.35">
      <c r="B140" s="64" t="s">
        <v>39</v>
      </c>
      <c r="C140" s="112" t="s">
        <v>449</v>
      </c>
      <c r="D140" s="113"/>
      <c r="E140" s="114"/>
      <c r="F140" s="25" t="str">
        <f>+IF('2'!E46="Si","Amenaza identificada (Debe contestar cuestionario de evaluación)",IF('2'!E46="no","Amenaza descartada","Falta gestionar etapa de identificación"))</f>
        <v>Falta gestionar etapa de identificación</v>
      </c>
      <c r="H140" s="53">
        <v>1</v>
      </c>
      <c r="I140" s="54" t="e">
        <f>+I141/H141</f>
        <v>#DIV/0!</v>
      </c>
      <c r="J140" s="9" t="e">
        <f>+IF(I140&lt;=30%,'5'!$E$14,IF(I140&lt;=60%,'5'!$E$15,IF(I140&lt;=99%,'5'!$E$16,'5'!$E$17)))</f>
        <v>#DIV/0!</v>
      </c>
      <c r="K140" s="9" t="e">
        <f>+IF(J140='5'!$E$14,'5'!$G$14,IF(J140='5'!$E$15,'5'!$G$15,IF(J140='5'!$E$16,'5'!$G$16,IF(J140='5'!$E$17,'5'!$G$17))))</f>
        <v>#DIV/0!</v>
      </c>
      <c r="L140" s="119" t="s">
        <v>574</v>
      </c>
      <c r="M140" s="120"/>
    </row>
    <row r="141" spans="2:13" ht="23.5" customHeight="1" outlineLevel="1" collapsed="1" x14ac:dyDescent="0.35">
      <c r="B141" s="63" t="s">
        <v>16</v>
      </c>
      <c r="C141" s="115" t="s">
        <v>54</v>
      </c>
      <c r="D141" s="115"/>
      <c r="E141" s="115"/>
      <c r="F141" s="10" t="s">
        <v>55</v>
      </c>
      <c r="H141" s="1">
        <f>SUM(H142:H143)</f>
        <v>0</v>
      </c>
      <c r="I141" s="1">
        <f>SUM(I142:I143)</f>
        <v>0</v>
      </c>
      <c r="L141" s="29" t="s">
        <v>572</v>
      </c>
      <c r="M141" s="30" t="s">
        <v>573</v>
      </c>
    </row>
    <row r="142" spans="2:13" ht="47.5" customHeight="1" outlineLevel="1" x14ac:dyDescent="0.35">
      <c r="B142" s="65" t="s">
        <v>134</v>
      </c>
      <c r="C142" s="111" t="s">
        <v>136</v>
      </c>
      <c r="D142" s="111"/>
      <c r="E142" s="111"/>
      <c r="F142" s="66"/>
      <c r="H142" s="1">
        <f>+IF(F142="NO APLICA",0,IF(F142="",0,1))</f>
        <v>0</v>
      </c>
      <c r="I142" s="1">
        <f>+IF(F142="CUMPLE",1,0)</f>
        <v>0</v>
      </c>
      <c r="L142" s="55" t="e">
        <f>+IF(F142="NO APLICA","-",$K$140)</f>
        <v>#DIV/0!</v>
      </c>
      <c r="M142" s="1" t="e">
        <f>+IF(F142="NO APLICA","-",$J$140)</f>
        <v>#DIV/0!</v>
      </c>
    </row>
    <row r="143" spans="2:13" ht="47.5" customHeight="1" outlineLevel="1" x14ac:dyDescent="0.35">
      <c r="B143" s="65" t="s">
        <v>135</v>
      </c>
      <c r="C143" s="111" t="s">
        <v>439</v>
      </c>
      <c r="D143" s="111"/>
      <c r="E143" s="111"/>
      <c r="F143" s="66"/>
      <c r="H143" s="1">
        <f>+IF(F143="NO APLICA",0,IF(F143="",0,1))</f>
        <v>0</v>
      </c>
      <c r="I143" s="1">
        <f>+IF(F143="CUMPLE",1,0)</f>
        <v>0</v>
      </c>
      <c r="L143" s="55" t="e">
        <f>+IF(F143="NO APLICA","-",$K$140)</f>
        <v>#DIV/0!</v>
      </c>
      <c r="M143" s="1" t="e">
        <f>+IF(F143="NO APLICA","-",$J$140)</f>
        <v>#DIV/0!</v>
      </c>
    </row>
    <row r="144" spans="2:13" ht="47.5" customHeight="1" x14ac:dyDescent="0.35">
      <c r="B144" s="64" t="s">
        <v>41</v>
      </c>
      <c r="C144" s="112" t="s">
        <v>67</v>
      </c>
      <c r="D144" s="113"/>
      <c r="E144" s="114"/>
      <c r="F144" s="25" t="str">
        <f>+IF('2'!E47="Si","Amenaza identificada (Debe contestar cuestionario de evaluación)",IF('2'!E47="no","Amenaza descartada","Falta gestionar etapa de identificación"))</f>
        <v>Falta gestionar etapa de identificación</v>
      </c>
      <c r="H144" s="53">
        <v>1</v>
      </c>
      <c r="I144" s="54" t="e">
        <f>+I145/H145</f>
        <v>#DIV/0!</v>
      </c>
      <c r="J144" s="9" t="e">
        <f>+IF(I144&lt;=30%,'5'!$E$14,IF(I144&lt;=60%,'5'!$E$15,IF(I144&lt;=99%,'5'!$E$16,'5'!$E$17)))</f>
        <v>#DIV/0!</v>
      </c>
      <c r="K144" s="9" t="e">
        <f>+IF(J144='5'!$E$14,'5'!$G$14,IF(J144='5'!$E$15,'5'!$G$15,IF(J144='5'!$E$16,'5'!$G$16,IF(J144='5'!$E$17,'5'!$G$17))))</f>
        <v>#DIV/0!</v>
      </c>
      <c r="L144" s="119" t="s">
        <v>574</v>
      </c>
      <c r="M144" s="120"/>
    </row>
    <row r="145" spans="2:13" ht="23.5" customHeight="1" outlineLevel="1" collapsed="1" x14ac:dyDescent="0.35">
      <c r="B145" s="63" t="s">
        <v>16</v>
      </c>
      <c r="C145" s="115" t="s">
        <v>54</v>
      </c>
      <c r="D145" s="115"/>
      <c r="E145" s="115"/>
      <c r="F145" s="10" t="s">
        <v>55</v>
      </c>
      <c r="H145" s="1">
        <f>SUM(H146:H153)</f>
        <v>0</v>
      </c>
      <c r="I145" s="1">
        <f>SUM(I146:I153)</f>
        <v>0</v>
      </c>
      <c r="L145" s="29" t="s">
        <v>572</v>
      </c>
      <c r="M145" s="30" t="s">
        <v>573</v>
      </c>
    </row>
    <row r="146" spans="2:13" ht="47.5" customHeight="1" outlineLevel="1" x14ac:dyDescent="0.35">
      <c r="B146" s="65" t="s">
        <v>137</v>
      </c>
      <c r="C146" s="111" t="s">
        <v>695</v>
      </c>
      <c r="D146" s="111"/>
      <c r="E146" s="111"/>
      <c r="F146" s="66"/>
      <c r="H146" s="1">
        <f>+IF(F146="NO APLICA",0,IF(F146="",0,1))</f>
        <v>0</v>
      </c>
      <c r="I146" s="1">
        <f>+IF(F146="CUMPLE",1,0)</f>
        <v>0</v>
      </c>
      <c r="L146" s="55" t="e">
        <f>+IF(F146="NO APLICA","-",$K$144)</f>
        <v>#DIV/0!</v>
      </c>
      <c r="M146" s="1" t="e">
        <f>+IF(F146="NO APLICA","-",$J$144)</f>
        <v>#DIV/0!</v>
      </c>
    </row>
    <row r="147" spans="2:13" ht="47.5" customHeight="1" outlineLevel="1" x14ac:dyDescent="0.35">
      <c r="B147" s="65" t="s">
        <v>138</v>
      </c>
      <c r="C147" s="111" t="s">
        <v>441</v>
      </c>
      <c r="D147" s="111"/>
      <c r="E147" s="111"/>
      <c r="F147" s="66"/>
      <c r="H147" s="1">
        <f t="shared" ref="H147:H153" si="56">+IF(F147="NO APLICA",0,IF(F147="",0,1))</f>
        <v>0</v>
      </c>
      <c r="I147" s="1">
        <f t="shared" ref="I147:I153" si="57">+IF(F147="CUMPLE",1,0)</f>
        <v>0</v>
      </c>
      <c r="L147" s="55" t="e">
        <f t="shared" ref="L147:L153" si="58">+IF(F147="NO APLICA","-",$K$144)</f>
        <v>#DIV/0!</v>
      </c>
      <c r="M147" s="1" t="e">
        <f t="shared" ref="M147:M153" si="59">+IF(F147="NO APLICA","-",$J$144)</f>
        <v>#DIV/0!</v>
      </c>
    </row>
    <row r="148" spans="2:13" ht="47.5" customHeight="1" outlineLevel="1" x14ac:dyDescent="0.35">
      <c r="B148" s="65" t="s">
        <v>139</v>
      </c>
      <c r="C148" s="111" t="s">
        <v>145</v>
      </c>
      <c r="D148" s="111"/>
      <c r="E148" s="111"/>
      <c r="F148" s="66"/>
      <c r="H148" s="1">
        <f t="shared" si="56"/>
        <v>0</v>
      </c>
      <c r="I148" s="1">
        <f t="shared" si="57"/>
        <v>0</v>
      </c>
      <c r="L148" s="55" t="e">
        <f t="shared" si="58"/>
        <v>#DIV/0!</v>
      </c>
      <c r="M148" s="1" t="e">
        <f t="shared" si="59"/>
        <v>#DIV/0!</v>
      </c>
    </row>
    <row r="149" spans="2:13" ht="47.5" customHeight="1" outlineLevel="1" x14ac:dyDescent="0.35">
      <c r="B149" s="65" t="s">
        <v>140</v>
      </c>
      <c r="C149" s="111" t="s">
        <v>442</v>
      </c>
      <c r="D149" s="111"/>
      <c r="E149" s="111"/>
      <c r="F149" s="66"/>
      <c r="H149" s="1">
        <f t="shared" si="56"/>
        <v>0</v>
      </c>
      <c r="I149" s="1">
        <f t="shared" si="57"/>
        <v>0</v>
      </c>
      <c r="L149" s="55" t="e">
        <f t="shared" si="58"/>
        <v>#DIV/0!</v>
      </c>
      <c r="M149" s="1" t="e">
        <f t="shared" si="59"/>
        <v>#DIV/0!</v>
      </c>
    </row>
    <row r="150" spans="2:13" ht="47.5" customHeight="1" outlineLevel="1" x14ac:dyDescent="0.35">
      <c r="B150" s="65" t="s">
        <v>141</v>
      </c>
      <c r="C150" s="111" t="s">
        <v>146</v>
      </c>
      <c r="D150" s="111"/>
      <c r="E150" s="111"/>
      <c r="F150" s="66"/>
      <c r="H150" s="1">
        <f t="shared" si="56"/>
        <v>0</v>
      </c>
      <c r="I150" s="1">
        <f t="shared" si="57"/>
        <v>0</v>
      </c>
      <c r="L150" s="55" t="e">
        <f t="shared" si="58"/>
        <v>#DIV/0!</v>
      </c>
      <c r="M150" s="1" t="e">
        <f t="shared" si="59"/>
        <v>#DIV/0!</v>
      </c>
    </row>
    <row r="151" spans="2:13" ht="47.5" customHeight="1" outlineLevel="1" x14ac:dyDescent="0.35">
      <c r="B151" s="65" t="s">
        <v>142</v>
      </c>
      <c r="C151" s="111" t="s">
        <v>443</v>
      </c>
      <c r="D151" s="111"/>
      <c r="E151" s="111"/>
      <c r="F151" s="66"/>
      <c r="H151" s="1">
        <f t="shared" si="56"/>
        <v>0</v>
      </c>
      <c r="I151" s="1">
        <f t="shared" si="57"/>
        <v>0</v>
      </c>
      <c r="L151" s="55" t="e">
        <f t="shared" si="58"/>
        <v>#DIV/0!</v>
      </c>
      <c r="M151" s="1" t="e">
        <f t="shared" si="59"/>
        <v>#DIV/0!</v>
      </c>
    </row>
    <row r="152" spans="2:13" ht="47.5" customHeight="1" outlineLevel="1" x14ac:dyDescent="0.35">
      <c r="B152" s="65" t="s">
        <v>143</v>
      </c>
      <c r="C152" s="111" t="s">
        <v>444</v>
      </c>
      <c r="D152" s="111"/>
      <c r="E152" s="111"/>
      <c r="F152" s="66"/>
      <c r="H152" s="1">
        <f t="shared" si="56"/>
        <v>0</v>
      </c>
      <c r="I152" s="1">
        <f t="shared" si="57"/>
        <v>0</v>
      </c>
      <c r="L152" s="55" t="e">
        <f t="shared" si="58"/>
        <v>#DIV/0!</v>
      </c>
      <c r="M152" s="1" t="e">
        <f t="shared" si="59"/>
        <v>#DIV/0!</v>
      </c>
    </row>
    <row r="153" spans="2:13" ht="47.5" customHeight="1" outlineLevel="1" x14ac:dyDescent="0.35">
      <c r="B153" s="65" t="s">
        <v>144</v>
      </c>
      <c r="C153" s="111" t="s">
        <v>696</v>
      </c>
      <c r="D153" s="111"/>
      <c r="E153" s="111"/>
      <c r="F153" s="66"/>
      <c r="H153" s="1">
        <f t="shared" si="56"/>
        <v>0</v>
      </c>
      <c r="I153" s="1">
        <f t="shared" si="57"/>
        <v>0</v>
      </c>
      <c r="L153" s="55" t="e">
        <f t="shared" si="58"/>
        <v>#DIV/0!</v>
      </c>
      <c r="M153" s="1" t="e">
        <f t="shared" si="59"/>
        <v>#DIV/0!</v>
      </c>
    </row>
    <row r="154" spans="2:13" s="95" customFormat="1" ht="47.5" customHeight="1" outlineLevel="1" x14ac:dyDescent="0.35">
      <c r="B154" s="64" t="s">
        <v>581</v>
      </c>
      <c r="C154" s="112" t="s">
        <v>592</v>
      </c>
      <c r="D154" s="113"/>
      <c r="E154" s="114"/>
      <c r="F154" s="25" t="str">
        <f>+IF('2'!E48="Si","Amenaza identificada (Debe contestar cuestionario de evaluación)",IF('2'!E48="no","Amenaza descartada","Falta gestionar etapa de identificación"))</f>
        <v>Falta gestionar etapa de identificación</v>
      </c>
      <c r="H154" s="53">
        <v>1</v>
      </c>
      <c r="I154" s="54" t="e">
        <f>+I155/H155</f>
        <v>#DIV/0!</v>
      </c>
      <c r="J154" s="9" t="e">
        <f>+IF(I154&lt;=30%,'5'!$E$14,IF(I154&lt;=60%,'5'!$E$15,IF(I154&lt;=99%,'5'!$E$16,'5'!$E$17)))</f>
        <v>#DIV/0!</v>
      </c>
      <c r="K154" s="9" t="e">
        <f>+IF(J154='5'!$E$14,'5'!$G$14,IF(J154='5'!$E$15,'5'!$G$15,IF(J154='5'!$E$16,'5'!$G$16,IF(J154='5'!$E$17,'5'!$G$17))))</f>
        <v>#DIV/0!</v>
      </c>
      <c r="L154" s="119" t="s">
        <v>574</v>
      </c>
      <c r="M154" s="120"/>
    </row>
    <row r="155" spans="2:13" s="95" customFormat="1" ht="47.5" customHeight="1" outlineLevel="1" x14ac:dyDescent="0.35">
      <c r="B155" s="89" t="s">
        <v>16</v>
      </c>
      <c r="C155" s="115" t="s">
        <v>54</v>
      </c>
      <c r="D155" s="115"/>
      <c r="E155" s="115"/>
      <c r="F155" s="10" t="s">
        <v>55</v>
      </c>
      <c r="H155" s="1">
        <f>SUM(H156:H170)</f>
        <v>0</v>
      </c>
      <c r="I155" s="1">
        <f>SUM(I156:I170)</f>
        <v>0</v>
      </c>
      <c r="J155" s="1"/>
      <c r="K155" s="1"/>
      <c r="L155" s="29" t="s">
        <v>572</v>
      </c>
      <c r="M155" s="30" t="s">
        <v>573</v>
      </c>
    </row>
    <row r="156" spans="2:13" s="95" customFormat="1" ht="47.5" customHeight="1" outlineLevel="1" x14ac:dyDescent="0.35">
      <c r="B156" s="65" t="s">
        <v>585</v>
      </c>
      <c r="C156" s="111" t="str">
        <f>+BD!C141</f>
        <v>¿Se implementan medidas para reducir la temperatura en espacios cerrados favoreciendo la ventilación natural, usando aire acondicionado, ventiladores u otro medio igualmente efectivo?</v>
      </c>
      <c r="D156" s="111"/>
      <c r="E156" s="111"/>
      <c r="F156" s="66"/>
      <c r="H156" s="1">
        <f t="shared" ref="H156:H170" si="60">+IF(F156="NO APLICA",0,IF(F156="",0,1))</f>
        <v>0</v>
      </c>
      <c r="I156" s="1">
        <f t="shared" ref="I156:I170" si="61">+IF(F156="CUMPLE",1,0)</f>
        <v>0</v>
      </c>
      <c r="J156" s="1"/>
      <c r="K156" s="1"/>
      <c r="L156" s="55" t="e">
        <f>+IF(F156="NO APLICA","-",$K$154)</f>
        <v>#DIV/0!</v>
      </c>
      <c r="M156" s="1" t="e">
        <f>+IF(F156="NO APLICA","-",$J$154)</f>
        <v>#DIV/0!</v>
      </c>
    </row>
    <row r="157" spans="2:13" s="95" customFormat="1" ht="47.5" customHeight="1" outlineLevel="1" x14ac:dyDescent="0.35">
      <c r="B157" s="65" t="s">
        <v>586</v>
      </c>
      <c r="C157" s="111" t="str">
        <f>+BD!C142</f>
        <v>¿Se ha definido e implementado un plan de
hidratación para el centro de trabajo y para aquellos trabajadores que deban desplazarse durante su jornada, con exposición a altas temperaturas?</v>
      </c>
      <c r="D157" s="111"/>
      <c r="E157" s="111"/>
      <c r="F157" s="66"/>
      <c r="H157" s="1">
        <f t="shared" si="60"/>
        <v>0</v>
      </c>
      <c r="I157" s="1">
        <f t="shared" si="61"/>
        <v>0</v>
      </c>
      <c r="J157" s="1"/>
      <c r="K157" s="1"/>
      <c r="L157" s="55" t="e">
        <f t="shared" ref="L157:L170" si="62">+IF(F157="NO APLICA","-",$K$154)</f>
        <v>#DIV/0!</v>
      </c>
      <c r="M157" s="1" t="e">
        <f t="shared" ref="M157:M170" si="63">+IF(F157="NO APLICA","-",$J$154)</f>
        <v>#DIV/0!</v>
      </c>
    </row>
    <row r="158" spans="2:13" s="95" customFormat="1" ht="47.5" customHeight="1" outlineLevel="1" x14ac:dyDescent="0.35">
      <c r="B158" s="65" t="s">
        <v>587</v>
      </c>
      <c r="C158" s="111" t="str">
        <f>+BD!C143</f>
        <v>¿Se cuenta con espacios sombreados para las horas de descanso, en el caso de no existir éstas en forma naturalmente?</v>
      </c>
      <c r="D158" s="111"/>
      <c r="E158" s="111"/>
      <c r="F158" s="66"/>
      <c r="H158" s="1">
        <f t="shared" si="60"/>
        <v>0</v>
      </c>
      <c r="I158" s="1">
        <f t="shared" si="61"/>
        <v>0</v>
      </c>
      <c r="J158" s="1"/>
      <c r="K158" s="1"/>
      <c r="L158" s="55" t="e">
        <f t="shared" si="62"/>
        <v>#DIV/0!</v>
      </c>
      <c r="M158" s="1" t="e">
        <f t="shared" si="63"/>
        <v>#DIV/0!</v>
      </c>
    </row>
    <row r="159" spans="2:13" s="95" customFormat="1" ht="47.5" customHeight="1" outlineLevel="1" x14ac:dyDescent="0.35">
      <c r="B159" s="65" t="s">
        <v>588</v>
      </c>
      <c r="C159" s="111" t="str">
        <f>+BD!C144</f>
        <v>¿Se ha incorporado ayudas mecánicas cuando existan tareas de alta exigencia física?</v>
      </c>
      <c r="D159" s="111"/>
      <c r="E159" s="111"/>
      <c r="F159" s="66"/>
      <c r="H159" s="1">
        <f t="shared" si="60"/>
        <v>0</v>
      </c>
      <c r="I159" s="1">
        <f t="shared" si="61"/>
        <v>0</v>
      </c>
      <c r="J159" s="1"/>
      <c r="K159" s="1"/>
      <c r="L159" s="55" t="e">
        <f t="shared" si="62"/>
        <v>#DIV/0!</v>
      </c>
      <c r="M159" s="1" t="e">
        <f t="shared" si="63"/>
        <v>#DIV/0!</v>
      </c>
    </row>
    <row r="160" spans="2:13" s="95" customFormat="1" ht="47.5" customHeight="1" outlineLevel="1" x14ac:dyDescent="0.35">
      <c r="B160" s="65" t="s">
        <v>589</v>
      </c>
      <c r="C160" s="111" t="str">
        <f>+BD!C145</f>
        <v>¿Se han planificado las tareas que impliquen una mayor demanda física o que se realicen al aire libre o clasificados como trabajo pesado para ser desarrolladas en horarios menos calurosos?</v>
      </c>
      <c r="D160" s="111"/>
      <c r="E160" s="111"/>
      <c r="F160" s="66"/>
      <c r="H160" s="1">
        <f t="shared" si="60"/>
        <v>0</v>
      </c>
      <c r="I160" s="1">
        <f t="shared" si="61"/>
        <v>0</v>
      </c>
      <c r="J160" s="1"/>
      <c r="K160" s="1"/>
      <c r="L160" s="55" t="e">
        <f t="shared" si="62"/>
        <v>#DIV/0!</v>
      </c>
      <c r="M160" s="1" t="e">
        <f t="shared" si="63"/>
        <v>#DIV/0!</v>
      </c>
    </row>
    <row r="161" spans="2:13" s="95" customFormat="1" ht="47.5" customHeight="1" outlineLevel="1" x14ac:dyDescent="0.35">
      <c r="B161" s="65" t="s">
        <v>590</v>
      </c>
      <c r="C161" s="111" t="str">
        <f>+BD!C146</f>
        <v>¿Se han planificado las tareas para que no sean desarrolladas en situación de aislamiento o en solitario?</v>
      </c>
      <c r="D161" s="111"/>
      <c r="E161" s="111"/>
      <c r="F161" s="66"/>
      <c r="H161" s="1">
        <f t="shared" si="60"/>
        <v>0</v>
      </c>
      <c r="I161" s="1">
        <f t="shared" si="61"/>
        <v>0</v>
      </c>
      <c r="J161" s="1"/>
      <c r="K161" s="1"/>
      <c r="L161" s="55" t="e">
        <f t="shared" si="62"/>
        <v>#DIV/0!</v>
      </c>
      <c r="M161" s="1" t="e">
        <f t="shared" si="63"/>
        <v>#DIV/0!</v>
      </c>
    </row>
    <row r="162" spans="2:13" s="95" customFormat="1" ht="47.5" customHeight="1" outlineLevel="1" x14ac:dyDescent="0.35">
      <c r="B162" s="65" t="s">
        <v>591</v>
      </c>
      <c r="C162" s="111" t="str">
        <f>+BD!C147</f>
        <v>¿Se monitorea los informes diarios sobre el clima, poniendo especial atención durante olas de calor, informando de forma oportuna a todas los trabajadores?</v>
      </c>
      <c r="D162" s="111"/>
      <c r="E162" s="111"/>
      <c r="F162" s="66"/>
      <c r="H162" s="1">
        <f t="shared" si="60"/>
        <v>0</v>
      </c>
      <c r="I162" s="1">
        <f t="shared" si="61"/>
        <v>0</v>
      </c>
      <c r="J162" s="1"/>
      <c r="K162" s="1"/>
      <c r="L162" s="55" t="e">
        <f t="shared" si="62"/>
        <v>#DIV/0!</v>
      </c>
      <c r="M162" s="1" t="e">
        <f t="shared" si="63"/>
        <v>#DIV/0!</v>
      </c>
    </row>
    <row r="163" spans="2:13" s="95" customFormat="1" ht="47.5" customHeight="1" outlineLevel="1" x14ac:dyDescent="0.35">
      <c r="B163" s="65" t="s">
        <v>593</v>
      </c>
      <c r="C163" s="111" t="str">
        <f>+BD!C148</f>
        <v>¿Se capacita a los trabajadores y supervisores sobre las medidas preventivas y sobre el reconocimiento prematuro de síntomas y signos de golpe de calor y agotamiento por calor?</v>
      </c>
      <c r="D163" s="111"/>
      <c r="E163" s="111"/>
      <c r="F163" s="66"/>
      <c r="H163" s="1">
        <f t="shared" si="60"/>
        <v>0</v>
      </c>
      <c r="I163" s="1">
        <f t="shared" si="61"/>
        <v>0</v>
      </c>
      <c r="J163" s="1"/>
      <c r="K163" s="1"/>
      <c r="L163" s="55" t="e">
        <f t="shared" si="62"/>
        <v>#DIV/0!</v>
      </c>
      <c r="M163" s="1" t="e">
        <f t="shared" si="63"/>
        <v>#DIV/0!</v>
      </c>
    </row>
    <row r="164" spans="2:13" s="95" customFormat="1" ht="47.5" customHeight="1" outlineLevel="1" x14ac:dyDescent="0.35">
      <c r="B164" s="65" t="s">
        <v>594</v>
      </c>
      <c r="C164" s="111" t="str">
        <f>+BD!C149</f>
        <v>¿Se ha establecido un Plan de Aclimatación ocupacional, para las personas trabajadoras o funcionarios expuestos a altas temperaturas ambientales?</v>
      </c>
      <c r="D164" s="111"/>
      <c r="E164" s="111"/>
      <c r="F164" s="66"/>
      <c r="H164" s="1">
        <f t="shared" si="60"/>
        <v>0</v>
      </c>
      <c r="I164" s="1">
        <f t="shared" si="61"/>
        <v>0</v>
      </c>
      <c r="J164" s="1"/>
      <c r="K164" s="1"/>
      <c r="L164" s="55" t="e">
        <f t="shared" si="62"/>
        <v>#DIV/0!</v>
      </c>
      <c r="M164" s="1" t="e">
        <f t="shared" si="63"/>
        <v>#DIV/0!</v>
      </c>
    </row>
    <row r="165" spans="2:13" s="95" customFormat="1" ht="47.5" customHeight="1" outlineLevel="1" x14ac:dyDescent="0.35">
      <c r="B165" s="65" t="s">
        <v>595</v>
      </c>
      <c r="C165" s="111" t="str">
        <f>+BD!C150</f>
        <v>¿Se implementan acciones para verificar que se cumplan las medidas de control y para la identificación de síntomas relacionados con exposición a calor?</v>
      </c>
      <c r="D165" s="111"/>
      <c r="E165" s="111"/>
      <c r="F165" s="66"/>
      <c r="H165" s="1">
        <f t="shared" si="60"/>
        <v>0</v>
      </c>
      <c r="I165" s="1">
        <f t="shared" si="61"/>
        <v>0</v>
      </c>
      <c r="J165" s="1"/>
      <c r="K165" s="1"/>
      <c r="L165" s="55" t="e">
        <f t="shared" si="62"/>
        <v>#DIV/0!</v>
      </c>
      <c r="M165" s="1" t="e">
        <f t="shared" si="63"/>
        <v>#DIV/0!</v>
      </c>
    </row>
    <row r="166" spans="2:13" s="95" customFormat="1" ht="47.5" customHeight="1" outlineLevel="1" x14ac:dyDescent="0.35">
      <c r="B166" s="65" t="s">
        <v>596</v>
      </c>
      <c r="C166" s="111" t="str">
        <f>+BD!C151</f>
        <v>¿Se proporciona ropa de trabajo con características técnicas que propicien la movilidad, y regulación térmica del cuerpo (transpirables)?</v>
      </c>
      <c r="D166" s="111"/>
      <c r="E166" s="111"/>
      <c r="F166" s="66"/>
      <c r="H166" s="1">
        <f t="shared" si="60"/>
        <v>0</v>
      </c>
      <c r="I166" s="1">
        <f t="shared" si="61"/>
        <v>0</v>
      </c>
      <c r="J166" s="1"/>
      <c r="K166" s="1"/>
      <c r="L166" s="55" t="e">
        <f t="shared" si="62"/>
        <v>#DIV/0!</v>
      </c>
      <c r="M166" s="1" t="e">
        <f t="shared" si="63"/>
        <v>#DIV/0!</v>
      </c>
    </row>
    <row r="167" spans="2:13" s="95" customFormat="1" ht="47.5" customHeight="1" outlineLevel="1" x14ac:dyDescent="0.35">
      <c r="B167" s="65" t="s">
        <v>597</v>
      </c>
      <c r="C167" s="111" t="str">
        <f>+BD!C152</f>
        <v>¿Se mantienen actualizados y vigentes los exámenes ocupacionales de los trabajadores con alta exigencia física o clasificados como trabajo pesado?</v>
      </c>
      <c r="D167" s="111"/>
      <c r="E167" s="111"/>
      <c r="F167" s="66"/>
      <c r="H167" s="1">
        <f t="shared" si="60"/>
        <v>0</v>
      </c>
      <c r="I167" s="1">
        <f t="shared" si="61"/>
        <v>0</v>
      </c>
      <c r="J167" s="1"/>
      <c r="K167" s="1"/>
      <c r="L167" s="55" t="e">
        <f t="shared" si="62"/>
        <v>#DIV/0!</v>
      </c>
      <c r="M167" s="1" t="e">
        <f t="shared" si="63"/>
        <v>#DIV/0!</v>
      </c>
    </row>
    <row r="168" spans="2:13" s="95" customFormat="1" ht="47.5" customHeight="1" outlineLevel="1" x14ac:dyDescent="0.35">
      <c r="B168" s="65" t="s">
        <v>598</v>
      </c>
      <c r="C168" s="111" t="str">
        <f>+BD!C153</f>
        <v>¿Se ha informado e instruido a los trabajadores  sobre los riesgos laborales, medidas preventivas y de actuación ante un golpe de calor incluyendo métodos de trabajo correctos en la exposición a altas temperaturas de origen ambiental (Obligación de informar)?</v>
      </c>
      <c r="D168" s="111"/>
      <c r="E168" s="111"/>
      <c r="F168" s="66"/>
      <c r="H168" s="1">
        <f t="shared" si="60"/>
        <v>0</v>
      </c>
      <c r="I168" s="1">
        <f t="shared" si="61"/>
        <v>0</v>
      </c>
      <c r="J168" s="1"/>
      <c r="K168" s="1"/>
      <c r="L168" s="55" t="e">
        <f t="shared" si="62"/>
        <v>#DIV/0!</v>
      </c>
      <c r="M168" s="1" t="e">
        <f t="shared" si="63"/>
        <v>#DIV/0!</v>
      </c>
    </row>
    <row r="169" spans="2:13" s="95" customFormat="1" ht="47.5" customHeight="1" outlineLevel="1" x14ac:dyDescent="0.35">
      <c r="B169" s="65" t="s">
        <v>599</v>
      </c>
      <c r="C169" s="111" t="str">
        <f>+BD!C154</f>
        <v>¿Se procura mantener un plan de alimentación acorde a las necesidades del trabajador frente a altas temperaturas?</v>
      </c>
      <c r="D169" s="111"/>
      <c r="E169" s="111"/>
      <c r="F169" s="66"/>
      <c r="H169" s="1">
        <f t="shared" si="60"/>
        <v>0</v>
      </c>
      <c r="I169" s="1">
        <f t="shared" si="61"/>
        <v>0</v>
      </c>
      <c r="J169" s="1"/>
      <c r="K169" s="1"/>
      <c r="L169" s="55" t="e">
        <f t="shared" si="62"/>
        <v>#DIV/0!</v>
      </c>
      <c r="M169" s="1" t="e">
        <f t="shared" si="63"/>
        <v>#DIV/0!</v>
      </c>
    </row>
    <row r="170" spans="2:13" s="95" customFormat="1" ht="47.5" customHeight="1" outlineLevel="1" x14ac:dyDescent="0.35">
      <c r="B170" s="65" t="s">
        <v>623</v>
      </c>
      <c r="C170" s="111" t="str">
        <f>+BD!C155</f>
        <v>¿Cuenta el centro de trabajo con un plan de respuesta o protocolo de actuación frente a emergencias generadas por altas temperaturas de origen ambiental?</v>
      </c>
      <c r="D170" s="111"/>
      <c r="E170" s="111"/>
      <c r="F170" s="66"/>
      <c r="H170" s="1">
        <f t="shared" si="60"/>
        <v>0</v>
      </c>
      <c r="I170" s="1">
        <f t="shared" si="61"/>
        <v>0</v>
      </c>
      <c r="J170" s="1"/>
      <c r="K170" s="1"/>
      <c r="L170" s="55" t="e">
        <f t="shared" si="62"/>
        <v>#DIV/0!</v>
      </c>
      <c r="M170" s="1" t="e">
        <f t="shared" si="63"/>
        <v>#DIV/0!</v>
      </c>
    </row>
  </sheetData>
  <sheetProtection sheet="1" objects="1" scenarios="1" formatCells="0" formatColumns="0" formatRows="0" insertColumns="0" insertRows="0" insertHyperlinks="0" deleteColumns="0" deleteRows="0" sort="0" autoFilter="0" pivotTables="0"/>
  <mergeCells count="178">
    <mergeCell ref="C163:E163"/>
    <mergeCell ref="C164:E164"/>
    <mergeCell ref="C165:E165"/>
    <mergeCell ref="C166:E166"/>
    <mergeCell ref="C167:E167"/>
    <mergeCell ref="C168:E168"/>
    <mergeCell ref="C169:E169"/>
    <mergeCell ref="C170:E170"/>
    <mergeCell ref="L154:M154"/>
    <mergeCell ref="C154:E154"/>
    <mergeCell ref="C155:E155"/>
    <mergeCell ref="C156:E156"/>
    <mergeCell ref="C157:E157"/>
    <mergeCell ref="C158:E158"/>
    <mergeCell ref="C159:E159"/>
    <mergeCell ref="C160:E160"/>
    <mergeCell ref="C161:E161"/>
    <mergeCell ref="C162:E162"/>
    <mergeCell ref="L135:M135"/>
    <mergeCell ref="L140:M140"/>
    <mergeCell ref="L144:M144"/>
    <mergeCell ref="L75:M75"/>
    <mergeCell ref="L90:M90"/>
    <mergeCell ref="L95:M95"/>
    <mergeCell ref="L100:M100"/>
    <mergeCell ref="L105:M105"/>
    <mergeCell ref="L116:M116"/>
    <mergeCell ref="L110:M110"/>
    <mergeCell ref="L120:M120"/>
    <mergeCell ref="L124:M124"/>
    <mergeCell ref="L32:M32"/>
    <mergeCell ref="L53:M53"/>
    <mergeCell ref="L57:M57"/>
    <mergeCell ref="L63:M63"/>
    <mergeCell ref="L68:M68"/>
    <mergeCell ref="C91:E91"/>
    <mergeCell ref="C92:E92"/>
    <mergeCell ref="C93:E93"/>
    <mergeCell ref="C20:E20"/>
    <mergeCell ref="C21:E21"/>
    <mergeCell ref="C22:E22"/>
    <mergeCell ref="B74:E74"/>
    <mergeCell ref="C75:E75"/>
    <mergeCell ref="C76:E76"/>
    <mergeCell ref="C77:E77"/>
    <mergeCell ref="C78:E78"/>
    <mergeCell ref="C79:E79"/>
    <mergeCell ref="C80:E80"/>
    <mergeCell ref="C81:E81"/>
    <mergeCell ref="C90:E90"/>
    <mergeCell ref="C23:E23"/>
    <mergeCell ref="C24:E24"/>
    <mergeCell ref="C25:E25"/>
    <mergeCell ref="C51:E51"/>
    <mergeCell ref="B9:F9"/>
    <mergeCell ref="B10:F10"/>
    <mergeCell ref="B12:F12"/>
    <mergeCell ref="B14:F14"/>
    <mergeCell ref="B16:E16"/>
    <mergeCell ref="C17:E17"/>
    <mergeCell ref="C18:E18"/>
    <mergeCell ref="C19:E19"/>
    <mergeCell ref="L17:M17"/>
    <mergeCell ref="C52:E52"/>
    <mergeCell ref="C53:E53"/>
    <mergeCell ref="C57:E57"/>
    <mergeCell ref="C63:E63"/>
    <mergeCell ref="C26:E26"/>
    <mergeCell ref="C27:E27"/>
    <mergeCell ref="C28:E28"/>
    <mergeCell ref="C29:E29"/>
    <mergeCell ref="C30:E30"/>
    <mergeCell ref="C31:E31"/>
    <mergeCell ref="C33:E33"/>
    <mergeCell ref="C54:E54"/>
    <mergeCell ref="C58:E58"/>
    <mergeCell ref="C55:E55"/>
    <mergeCell ref="C56:E56"/>
    <mergeCell ref="C42:E42"/>
    <mergeCell ref="C43:E43"/>
    <mergeCell ref="C44:E44"/>
    <mergeCell ref="C45:E45"/>
    <mergeCell ref="C46:E46"/>
    <mergeCell ref="C47:E47"/>
    <mergeCell ref="C48:E48"/>
    <mergeCell ref="C49:E49"/>
    <mergeCell ref="C50:E50"/>
    <mergeCell ref="C32:E32"/>
    <mergeCell ref="C34:E34"/>
    <mergeCell ref="C35:E35"/>
    <mergeCell ref="C36:E36"/>
    <mergeCell ref="C37:E37"/>
    <mergeCell ref="C38:E38"/>
    <mergeCell ref="C39:E39"/>
    <mergeCell ref="C40:E40"/>
    <mergeCell ref="C41:E41"/>
    <mergeCell ref="C59:E59"/>
    <mergeCell ref="C60:E60"/>
    <mergeCell ref="C61:E61"/>
    <mergeCell ref="C62:E62"/>
    <mergeCell ref="C65:E65"/>
    <mergeCell ref="C66:E66"/>
    <mergeCell ref="C67:E67"/>
    <mergeCell ref="C70:E70"/>
    <mergeCell ref="C71:E71"/>
    <mergeCell ref="C64:E64"/>
    <mergeCell ref="C68:E68"/>
    <mergeCell ref="C69:E69"/>
    <mergeCell ref="C104:E104"/>
    <mergeCell ref="C122:E122"/>
    <mergeCell ref="C123:E123"/>
    <mergeCell ref="C101:E101"/>
    <mergeCell ref="C96:E96"/>
    <mergeCell ref="C106:E106"/>
    <mergeCell ref="C95:E95"/>
    <mergeCell ref="C100:E100"/>
    <mergeCell ref="C105:E105"/>
    <mergeCell ref="C110:E110"/>
    <mergeCell ref="C116:E116"/>
    <mergeCell ref="C111:E111"/>
    <mergeCell ref="C121:E121"/>
    <mergeCell ref="C117:E117"/>
    <mergeCell ref="C120:E120"/>
    <mergeCell ref="C109:E109"/>
    <mergeCell ref="C112:E112"/>
    <mergeCell ref="C113:E113"/>
    <mergeCell ref="C114:E114"/>
    <mergeCell ref="C115:E115"/>
    <mergeCell ref="C118:E118"/>
    <mergeCell ref="C119:E119"/>
    <mergeCell ref="C72:E72"/>
    <mergeCell ref="C73:E73"/>
    <mergeCell ref="C151:E151"/>
    <mergeCell ref="C82:E82"/>
    <mergeCell ref="C83:E83"/>
    <mergeCell ref="C84:E84"/>
    <mergeCell ref="C85:E85"/>
    <mergeCell ref="C86:E86"/>
    <mergeCell ref="C87:E87"/>
    <mergeCell ref="C88:E88"/>
    <mergeCell ref="C89:E89"/>
    <mergeCell ref="C132:E132"/>
    <mergeCell ref="C133:E133"/>
    <mergeCell ref="C134:E134"/>
    <mergeCell ref="C135:E135"/>
    <mergeCell ref="C136:E136"/>
    <mergeCell ref="C107:E107"/>
    <mergeCell ref="C108:E108"/>
    <mergeCell ref="C94:E94"/>
    <mergeCell ref="C97:E97"/>
    <mergeCell ref="C98:E98"/>
    <mergeCell ref="C99:E99"/>
    <mergeCell ref="C102:E102"/>
    <mergeCell ref="C103:E103"/>
    <mergeCell ref="C131:E131"/>
    <mergeCell ref="C124:E124"/>
    <mergeCell ref="C152:E152"/>
    <mergeCell ref="C153:E153"/>
    <mergeCell ref="C145:E145"/>
    <mergeCell ref="C137:E137"/>
    <mergeCell ref="C138:E138"/>
    <mergeCell ref="C139:E139"/>
    <mergeCell ref="C142:E142"/>
    <mergeCell ref="C143:E143"/>
    <mergeCell ref="C146:E146"/>
    <mergeCell ref="C147:E147"/>
    <mergeCell ref="C148:E148"/>
    <mergeCell ref="C140:E140"/>
    <mergeCell ref="C144:E144"/>
    <mergeCell ref="C141:E141"/>
    <mergeCell ref="C149:E149"/>
    <mergeCell ref="C150:E150"/>
    <mergeCell ref="C125:E125"/>
    <mergeCell ref="C126:E126"/>
    <mergeCell ref="C127:E127"/>
    <mergeCell ref="C128:E128"/>
    <mergeCell ref="C129:E129"/>
    <mergeCell ref="C130:E130"/>
  </mergeCells>
  <conditionalFormatting sqref="F19:F31">
    <cfRule type="cellIs" dxfId="373" priority="429" operator="equal">
      <formula>"NO APLICA"</formula>
    </cfRule>
    <cfRule type="cellIs" dxfId="372" priority="430" operator="equal">
      <formula>"CUMPLE"</formula>
    </cfRule>
    <cfRule type="cellIs" dxfId="371" priority="431" operator="equal">
      <formula>"NO CUMPLE"</formula>
    </cfRule>
  </conditionalFormatting>
  <conditionalFormatting sqref="F34:F52">
    <cfRule type="cellIs" dxfId="370" priority="412" operator="equal">
      <formula>"NO APLICA"</formula>
    </cfRule>
    <cfRule type="cellIs" dxfId="369" priority="413" operator="equal">
      <formula>"CUMPLE"</formula>
    </cfRule>
    <cfRule type="cellIs" dxfId="368" priority="414" operator="equal">
      <formula>"NO CUMPLE"</formula>
    </cfRule>
  </conditionalFormatting>
  <conditionalFormatting sqref="F55:F56">
    <cfRule type="cellIs" dxfId="367" priority="407" operator="equal">
      <formula>"NO APLICA"</formula>
    </cfRule>
    <cfRule type="cellIs" dxfId="366" priority="408" operator="equal">
      <formula>"CUMPLE"</formula>
    </cfRule>
    <cfRule type="cellIs" dxfId="365" priority="409" operator="equal">
      <formula>"NO CUMPLE"</formula>
    </cfRule>
  </conditionalFormatting>
  <conditionalFormatting sqref="F59:F62">
    <cfRule type="cellIs" dxfId="364" priority="397" operator="equal">
      <formula>"NO APLICA"</formula>
    </cfRule>
    <cfRule type="cellIs" dxfId="363" priority="398" operator="equal">
      <formula>"CUMPLE"</formula>
    </cfRule>
    <cfRule type="cellIs" dxfId="362" priority="399" operator="equal">
      <formula>"NO CUMPLE"</formula>
    </cfRule>
  </conditionalFormatting>
  <conditionalFormatting sqref="F65:F67">
    <cfRule type="cellIs" dxfId="361" priority="387" operator="equal">
      <formula>"NO APLICA"</formula>
    </cfRule>
    <cfRule type="cellIs" dxfId="360" priority="388" operator="equal">
      <formula>"CUMPLE"</formula>
    </cfRule>
    <cfRule type="cellIs" dxfId="359" priority="389" operator="equal">
      <formula>"NO CUMPLE"</formula>
    </cfRule>
  </conditionalFormatting>
  <conditionalFormatting sqref="F70:F73">
    <cfRule type="cellIs" dxfId="358" priority="380" operator="equal">
      <formula>"NO APLICA"</formula>
    </cfRule>
    <cfRule type="cellIs" dxfId="357" priority="381" operator="equal">
      <formula>"CUMPLE"</formula>
    </cfRule>
    <cfRule type="cellIs" dxfId="356" priority="382" operator="equal">
      <formula>"NO CUMPLE"</formula>
    </cfRule>
  </conditionalFormatting>
  <conditionalFormatting sqref="F77:F89">
    <cfRule type="cellIs" dxfId="355" priority="375" operator="equal">
      <formula>"NO APLICA"</formula>
    </cfRule>
    <cfRule type="cellIs" dxfId="354" priority="376" operator="equal">
      <formula>"CUMPLE"</formula>
    </cfRule>
    <cfRule type="cellIs" dxfId="353" priority="377" operator="equal">
      <formula>"NO CUMPLE"</formula>
    </cfRule>
  </conditionalFormatting>
  <conditionalFormatting sqref="F92:F94">
    <cfRule type="cellIs" dxfId="352" priority="364" operator="equal">
      <formula>"NO APLICA"</formula>
    </cfRule>
    <cfRule type="cellIs" dxfId="351" priority="365" operator="equal">
      <formula>"CUMPLE"</formula>
    </cfRule>
    <cfRule type="cellIs" dxfId="350" priority="366" operator="equal">
      <formula>"NO CUMPLE"</formula>
    </cfRule>
  </conditionalFormatting>
  <conditionalFormatting sqref="F97:F99">
    <cfRule type="cellIs" dxfId="349" priority="354" operator="equal">
      <formula>"NO APLICA"</formula>
    </cfRule>
    <cfRule type="cellIs" dxfId="348" priority="355" operator="equal">
      <formula>"CUMPLE"</formula>
    </cfRule>
    <cfRule type="cellIs" dxfId="347" priority="356" operator="equal">
      <formula>"NO CUMPLE"</formula>
    </cfRule>
  </conditionalFormatting>
  <conditionalFormatting sqref="F102:F104">
    <cfRule type="cellIs" dxfId="346" priority="344" operator="equal">
      <formula>"NO APLICA"</formula>
    </cfRule>
    <cfRule type="cellIs" dxfId="345" priority="345" operator="equal">
      <formula>"CUMPLE"</formula>
    </cfRule>
    <cfRule type="cellIs" dxfId="344" priority="346" operator="equal">
      <formula>"NO CUMPLE"</formula>
    </cfRule>
  </conditionalFormatting>
  <conditionalFormatting sqref="F112:F115">
    <cfRule type="cellIs" dxfId="343" priority="321" operator="equal">
      <formula>"NO APLICA"</formula>
    </cfRule>
    <cfRule type="cellIs" dxfId="342" priority="322" operator="equal">
      <formula>"CUMPLE"</formula>
    </cfRule>
    <cfRule type="cellIs" dxfId="341" priority="323" operator="equal">
      <formula>"NO CUMPLE"</formula>
    </cfRule>
  </conditionalFormatting>
  <conditionalFormatting sqref="F107:F109">
    <cfRule type="cellIs" dxfId="340" priority="334" operator="equal">
      <formula>"NO APLICA"</formula>
    </cfRule>
    <cfRule type="cellIs" dxfId="339" priority="335" operator="equal">
      <formula>"CUMPLE"</formula>
    </cfRule>
    <cfRule type="cellIs" dxfId="338" priority="336" operator="equal">
      <formula>"NO CUMPLE"</formula>
    </cfRule>
  </conditionalFormatting>
  <conditionalFormatting sqref="F118:F119">
    <cfRule type="cellIs" dxfId="337" priority="315" operator="equal">
      <formula>"NO APLICA"</formula>
    </cfRule>
    <cfRule type="cellIs" dxfId="336" priority="316" operator="equal">
      <formula>"CUMPLE"</formula>
    </cfRule>
    <cfRule type="cellIs" dxfId="335" priority="317" operator="equal">
      <formula>"NO CUMPLE"</formula>
    </cfRule>
  </conditionalFormatting>
  <conditionalFormatting sqref="F122:F123">
    <cfRule type="cellIs" dxfId="334" priority="309" operator="equal">
      <formula>"NO APLICA"</formula>
    </cfRule>
    <cfRule type="cellIs" dxfId="333" priority="310" operator="equal">
      <formula>"CUMPLE"</formula>
    </cfRule>
    <cfRule type="cellIs" dxfId="332" priority="311" operator="equal">
      <formula>"NO CUMPLE"</formula>
    </cfRule>
  </conditionalFormatting>
  <conditionalFormatting sqref="F126:F134">
    <cfRule type="cellIs" dxfId="331" priority="283" operator="equal">
      <formula>"NO APLICA"</formula>
    </cfRule>
    <cfRule type="cellIs" dxfId="330" priority="284" operator="equal">
      <formula>"CUMPLE"</formula>
    </cfRule>
    <cfRule type="cellIs" dxfId="329" priority="285" operator="equal">
      <formula>"NO CUMPLE"</formula>
    </cfRule>
  </conditionalFormatting>
  <conditionalFormatting sqref="F137:F139">
    <cfRule type="cellIs" dxfId="328" priority="275" operator="equal">
      <formula>"NO APLICA"</formula>
    </cfRule>
    <cfRule type="cellIs" dxfId="327" priority="276" operator="equal">
      <formula>"CUMPLE"</formula>
    </cfRule>
    <cfRule type="cellIs" dxfId="326" priority="277" operator="equal">
      <formula>"NO CUMPLE"</formula>
    </cfRule>
  </conditionalFormatting>
  <conditionalFormatting sqref="F142:F143">
    <cfRule type="cellIs" dxfId="325" priority="266" operator="equal">
      <formula>"NO APLICA"</formula>
    </cfRule>
    <cfRule type="cellIs" dxfId="324" priority="267" operator="equal">
      <formula>"CUMPLE"</formula>
    </cfRule>
    <cfRule type="cellIs" dxfId="323" priority="268" operator="equal">
      <formula>"NO CUMPLE"</formula>
    </cfRule>
  </conditionalFormatting>
  <conditionalFormatting sqref="F146:F153">
    <cfRule type="cellIs" dxfId="322" priority="247" operator="equal">
      <formula>"NO APLICA"</formula>
    </cfRule>
    <cfRule type="cellIs" dxfId="321" priority="248" operator="equal">
      <formula>"CUMPLE"</formula>
    </cfRule>
    <cfRule type="cellIs" dxfId="320" priority="249" operator="equal">
      <formula>"NO CUMPLE"</formula>
    </cfRule>
  </conditionalFormatting>
  <conditionalFormatting sqref="B19:C19 B17:C17 B70:B73 B146:B153 B20:B31 B34:B52 B55:B56 B59:B62 B65:B67 B92:B94 B97:B99 B102:B104 B107:B109 B112:B115 B118:B119 B122:B123 B126:B134 B137:B139 B142:B144 B77:C77 B78:B81 C78:C89">
    <cfRule type="expression" dxfId="319" priority="536">
      <formula>$F17="NO"</formula>
    </cfRule>
  </conditionalFormatting>
  <conditionalFormatting sqref="F75 F90 F95 F100 F105 F110 F116 F120 F124 F135 F140 F144 F17 F32 F53 F57 F63 F68">
    <cfRule type="containsText" dxfId="318" priority="617" operator="containsText" text="descartada">
      <formula>NOT(ISERROR(SEARCH("descartada",F17)))</formula>
    </cfRule>
    <cfRule type="containsText" dxfId="317" priority="618" operator="containsText" text="identificada">
      <formula>NOT(ISERROR(SEARCH("identificada",F17)))</formula>
    </cfRule>
    <cfRule type="containsText" dxfId="316" priority="619" operator="containsText" text="Falta">
      <formula>NOT(ISERROR(SEARCH("Falta",F17)))</formula>
    </cfRule>
    <cfRule type="expression" dxfId="315" priority="620">
      <formula>$F17="NO"</formula>
    </cfRule>
  </conditionalFormatting>
  <conditionalFormatting sqref="C20:C31">
    <cfRule type="expression" dxfId="314" priority="91">
      <formula>$F20="NO"</formula>
    </cfRule>
  </conditionalFormatting>
  <conditionalFormatting sqref="C34:C52">
    <cfRule type="expression" dxfId="313" priority="89">
      <formula>$F34="NO"</formula>
    </cfRule>
  </conditionalFormatting>
  <conditionalFormatting sqref="C59:C62">
    <cfRule type="expression" dxfId="312" priority="84">
      <formula>$F59="NO"</formula>
    </cfRule>
  </conditionalFormatting>
  <conditionalFormatting sqref="C55:C56">
    <cfRule type="expression" dxfId="311" priority="85">
      <formula>$F55="NO"</formula>
    </cfRule>
  </conditionalFormatting>
  <conditionalFormatting sqref="C65:C67">
    <cfRule type="expression" dxfId="310" priority="83">
      <formula>$F65="NO"</formula>
    </cfRule>
  </conditionalFormatting>
  <conditionalFormatting sqref="C70:C73">
    <cfRule type="expression" dxfId="309" priority="82">
      <formula>$F70="NO"</formula>
    </cfRule>
  </conditionalFormatting>
  <conditionalFormatting sqref="C102:C104">
    <cfRule type="expression" dxfId="308" priority="68">
      <formula>$F102="NO"</formula>
    </cfRule>
  </conditionalFormatting>
  <conditionalFormatting sqref="C122:C123">
    <cfRule type="expression" dxfId="307" priority="64">
      <formula>$F122="NO"</formula>
    </cfRule>
  </conditionalFormatting>
  <conditionalFormatting sqref="C142:C143">
    <cfRule type="expression" dxfId="306" priority="58">
      <formula>$F142="NO"</formula>
    </cfRule>
  </conditionalFormatting>
  <conditionalFormatting sqref="C140">
    <cfRule type="expression" dxfId="305" priority="55">
      <formula>$F140="NO"</formula>
    </cfRule>
  </conditionalFormatting>
  <conditionalFormatting sqref="B124">
    <cfRule type="expression" dxfId="304" priority="52">
      <formula>$F124="NO"</formula>
    </cfRule>
  </conditionalFormatting>
  <conditionalFormatting sqref="C120">
    <cfRule type="expression" dxfId="303" priority="49">
      <formula>$F120="NO"</formula>
    </cfRule>
  </conditionalFormatting>
  <conditionalFormatting sqref="B110">
    <cfRule type="expression" dxfId="302" priority="46">
      <formula>$F110="NO"</formula>
    </cfRule>
  </conditionalFormatting>
  <conditionalFormatting sqref="C105">
    <cfRule type="expression" dxfId="301" priority="43">
      <formula>$F105="NO"</formula>
    </cfRule>
  </conditionalFormatting>
  <conditionalFormatting sqref="C92:C94">
    <cfRule type="expression" dxfId="300" priority="70">
      <formula>$F92="NO"</formula>
    </cfRule>
  </conditionalFormatting>
  <conditionalFormatting sqref="C97:C99">
    <cfRule type="expression" dxfId="299" priority="69">
      <formula>$F97="NO"</formula>
    </cfRule>
  </conditionalFormatting>
  <conditionalFormatting sqref="C107:C109">
    <cfRule type="expression" dxfId="298" priority="67">
      <formula>$F107="NO"</formula>
    </cfRule>
  </conditionalFormatting>
  <conditionalFormatting sqref="C112:C115">
    <cfRule type="expression" dxfId="297" priority="66">
      <formula>$F112="NO"</formula>
    </cfRule>
  </conditionalFormatting>
  <conditionalFormatting sqref="C118:C119">
    <cfRule type="expression" dxfId="296" priority="65">
      <formula>$F118="NO"</formula>
    </cfRule>
  </conditionalFormatting>
  <conditionalFormatting sqref="C126:C134">
    <cfRule type="expression" dxfId="295" priority="63">
      <formula>$F126="NO"</formula>
    </cfRule>
  </conditionalFormatting>
  <conditionalFormatting sqref="B63">
    <cfRule type="expression" dxfId="294" priority="32">
      <formula>$F63="NO"</formula>
    </cfRule>
  </conditionalFormatting>
  <conditionalFormatting sqref="C57">
    <cfRule type="expression" dxfId="293" priority="29">
      <formula>$F57="NO"</formula>
    </cfRule>
  </conditionalFormatting>
  <conditionalFormatting sqref="C144">
    <cfRule type="expression" dxfId="292" priority="60">
      <formula>$F144="NO"</formula>
    </cfRule>
  </conditionalFormatting>
  <conditionalFormatting sqref="C137:C139">
    <cfRule type="expression" dxfId="291" priority="59">
      <formula>$F137="NO"</formula>
    </cfRule>
  </conditionalFormatting>
  <conditionalFormatting sqref="C146:C153">
    <cfRule type="expression" dxfId="290" priority="57">
      <formula>$F146="NO"</formula>
    </cfRule>
  </conditionalFormatting>
  <conditionalFormatting sqref="B140">
    <cfRule type="expression" dxfId="289" priority="56">
      <formula>$F140="NO"</formula>
    </cfRule>
  </conditionalFormatting>
  <conditionalFormatting sqref="B135">
    <cfRule type="expression" dxfId="288" priority="54">
      <formula>$F135="NO"</formula>
    </cfRule>
  </conditionalFormatting>
  <conditionalFormatting sqref="C135">
    <cfRule type="expression" dxfId="287" priority="53">
      <formula>$F135="NO"</formula>
    </cfRule>
  </conditionalFormatting>
  <conditionalFormatting sqref="C124">
    <cfRule type="expression" dxfId="286" priority="51">
      <formula>$F124="NO"</formula>
    </cfRule>
  </conditionalFormatting>
  <conditionalFormatting sqref="B120">
    <cfRule type="expression" dxfId="285" priority="50">
      <formula>$F120="NO"</formula>
    </cfRule>
  </conditionalFormatting>
  <conditionalFormatting sqref="B116">
    <cfRule type="expression" dxfId="284" priority="48">
      <formula>$F116="NO"</formula>
    </cfRule>
  </conditionalFormatting>
  <conditionalFormatting sqref="C116">
    <cfRule type="expression" dxfId="283" priority="47">
      <formula>$F116="NO"</formula>
    </cfRule>
  </conditionalFormatting>
  <conditionalFormatting sqref="C110">
    <cfRule type="expression" dxfId="282" priority="45">
      <formula>$F110="NO"</formula>
    </cfRule>
  </conditionalFormatting>
  <conditionalFormatting sqref="B105">
    <cfRule type="expression" dxfId="281" priority="44">
      <formula>$F105="NO"</formula>
    </cfRule>
  </conditionalFormatting>
  <conditionalFormatting sqref="B100">
    <cfRule type="expression" dxfId="280" priority="42">
      <formula>$F100="NO"</formula>
    </cfRule>
  </conditionalFormatting>
  <conditionalFormatting sqref="C100">
    <cfRule type="expression" dxfId="279" priority="41">
      <formula>$F100="NO"</formula>
    </cfRule>
  </conditionalFormatting>
  <conditionalFormatting sqref="B95">
    <cfRule type="expression" dxfId="278" priority="40">
      <formula>$F95="NO"</formula>
    </cfRule>
  </conditionalFormatting>
  <conditionalFormatting sqref="C95">
    <cfRule type="expression" dxfId="277" priority="39">
      <formula>$F95="NO"</formula>
    </cfRule>
  </conditionalFormatting>
  <conditionalFormatting sqref="B90">
    <cfRule type="expression" dxfId="276" priority="38">
      <formula>$F90="NO"</formula>
    </cfRule>
  </conditionalFormatting>
  <conditionalFormatting sqref="C90">
    <cfRule type="expression" dxfId="275" priority="37">
      <formula>$F90="NO"</formula>
    </cfRule>
  </conditionalFormatting>
  <conditionalFormatting sqref="B75">
    <cfRule type="expression" dxfId="274" priority="36">
      <formula>$F75="NO"</formula>
    </cfRule>
  </conditionalFormatting>
  <conditionalFormatting sqref="C75">
    <cfRule type="expression" dxfId="273" priority="35">
      <formula>$F75="NO"</formula>
    </cfRule>
  </conditionalFormatting>
  <conditionalFormatting sqref="B68">
    <cfRule type="expression" dxfId="272" priority="34">
      <formula>$F68="NO"</formula>
    </cfRule>
  </conditionalFormatting>
  <conditionalFormatting sqref="C68">
    <cfRule type="expression" dxfId="271" priority="33">
      <formula>$F68="NO"</formula>
    </cfRule>
  </conditionalFormatting>
  <conditionalFormatting sqref="C63">
    <cfRule type="expression" dxfId="270" priority="31">
      <formula>$F63="NO"</formula>
    </cfRule>
  </conditionalFormatting>
  <conditionalFormatting sqref="B57">
    <cfRule type="expression" dxfId="269" priority="30">
      <formula>$F57="NO"</formula>
    </cfRule>
  </conditionalFormatting>
  <conditionalFormatting sqref="B53">
    <cfRule type="expression" dxfId="268" priority="28">
      <formula>$F53="NO"</formula>
    </cfRule>
  </conditionalFormatting>
  <conditionalFormatting sqref="C53">
    <cfRule type="expression" dxfId="267" priority="27">
      <formula>$F53="NO"</formula>
    </cfRule>
  </conditionalFormatting>
  <conditionalFormatting sqref="B32">
    <cfRule type="expression" dxfId="266" priority="26">
      <formula>$F32="NO"</formula>
    </cfRule>
  </conditionalFormatting>
  <conditionalFormatting sqref="C32">
    <cfRule type="expression" dxfId="265" priority="25">
      <formula>$F32="NO"</formula>
    </cfRule>
  </conditionalFormatting>
  <conditionalFormatting sqref="F156:F170">
    <cfRule type="cellIs" dxfId="264" priority="12" operator="equal">
      <formula>"NO APLICA"</formula>
    </cfRule>
    <cfRule type="cellIs" dxfId="263" priority="13" operator="equal">
      <formula>"CUMPLE"</formula>
    </cfRule>
    <cfRule type="cellIs" dxfId="262" priority="14" operator="equal">
      <formula>"NO CUMPLE"</formula>
    </cfRule>
  </conditionalFormatting>
  <conditionalFormatting sqref="B154 B156:B162">
    <cfRule type="expression" dxfId="261" priority="15">
      <formula>$F154="NO"</formula>
    </cfRule>
  </conditionalFormatting>
  <conditionalFormatting sqref="F154">
    <cfRule type="containsText" dxfId="260" priority="16" operator="containsText" text="descartada">
      <formula>NOT(ISERROR(SEARCH("descartada",F154)))</formula>
    </cfRule>
    <cfRule type="containsText" dxfId="259" priority="17" operator="containsText" text="identificada">
      <formula>NOT(ISERROR(SEARCH("identificada",F154)))</formula>
    </cfRule>
    <cfRule type="containsText" dxfId="258" priority="18" operator="containsText" text="Falta">
      <formula>NOT(ISERROR(SEARCH("Falta",F154)))</formula>
    </cfRule>
    <cfRule type="expression" dxfId="257" priority="19">
      <formula>$F154="NO"</formula>
    </cfRule>
  </conditionalFormatting>
  <conditionalFormatting sqref="C154">
    <cfRule type="expression" dxfId="256" priority="11">
      <formula>$F154="NO"</formula>
    </cfRule>
  </conditionalFormatting>
  <conditionalFormatting sqref="C156:C170">
    <cfRule type="expression" dxfId="255" priority="10">
      <formula>$F156="NO"</formula>
    </cfRule>
  </conditionalFormatting>
  <conditionalFormatting sqref="B163:B170">
    <cfRule type="expression" dxfId="254" priority="5">
      <formula>$F163="NO"</formula>
    </cfRule>
  </conditionalFormatting>
  <conditionalFormatting sqref="B82:B89">
    <cfRule type="expression" dxfId="253" priority="4">
      <formula>$F82="NO"</formula>
    </cfRule>
  </conditionalFormatting>
  <dataValidations count="1">
    <dataValidation type="list" allowBlank="1" showInputMessage="1" showErrorMessage="1" sqref="F65:F67 F55:F56 F59:F62 F34:F52 F70:F73 F156:F170 F92:F94 F97:F99 F102:F104 F107:F109 F112:F115 F126:F134 F122:F123 F137:F139 F118:F119 F142:F143 F146:F153 F19:F31 F77:F89">
      <formula1>"CUMPLE,NO CUMPLE,NO APLICA"</formula1>
    </dataValidation>
  </dataValidations>
  <printOptions horizontalCentered="1"/>
  <pageMargins left="0.70866141732283472" right="0.70866141732283472" top="0.74803149606299213" bottom="0.74803149606299213" header="0.31496062992125984" footer="0.31496062992125984"/>
  <pageSetup paperSize="9" scale="59" fitToHeight="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pageSetUpPr fitToPage="1"/>
  </sheetPr>
  <dimension ref="B1:Y170"/>
  <sheetViews>
    <sheetView showGridLines="0" showRowColHeaders="0" zoomScale="80" zoomScaleNormal="80" zoomScaleSheetLayoutView="100" workbookViewId="0">
      <selection activeCell="B12" sqref="B12:H12"/>
    </sheetView>
  </sheetViews>
  <sheetFormatPr baseColWidth="10" defaultColWidth="11.453125" defaultRowHeight="14.5" outlineLevelRow="1" x14ac:dyDescent="0.35"/>
  <cols>
    <col min="1" max="1" width="2.54296875" style="1" customWidth="1"/>
    <col min="2" max="2" width="12.26953125" style="1" customWidth="1"/>
    <col min="3" max="3" width="27.6328125" style="1" customWidth="1"/>
    <col min="4" max="4" width="82.453125" style="1" customWidth="1"/>
    <col min="5" max="5" width="18" style="1" customWidth="1"/>
    <col min="6" max="6" width="29.453125" style="1" customWidth="1"/>
    <col min="7" max="8" width="48.6328125" style="1" customWidth="1"/>
    <col min="9" max="21" width="14.54296875" style="1" customWidth="1"/>
    <col min="22" max="16384" width="11.453125" style="1"/>
  </cols>
  <sheetData>
    <row r="1" spans="2:8" s="31" customFormat="1" x14ac:dyDescent="0.35"/>
    <row r="2" spans="2:8" s="31" customFormat="1" x14ac:dyDescent="0.35"/>
    <row r="3" spans="2:8" s="31" customFormat="1" x14ac:dyDescent="0.35"/>
    <row r="4" spans="2:8" s="31" customFormat="1" x14ac:dyDescent="0.35"/>
    <row r="5" spans="2:8" s="31" customFormat="1" x14ac:dyDescent="0.35"/>
    <row r="6" spans="2:8" s="31" customFormat="1" x14ac:dyDescent="0.35"/>
    <row r="7" spans="2:8" s="31" customFormat="1" ht="32.5" customHeight="1" x14ac:dyDescent="0.35"/>
    <row r="8" spans="2:8" s="31" customFormat="1" ht="32.5" customHeight="1" x14ac:dyDescent="0.35"/>
    <row r="9" spans="2:8" s="2" customFormat="1" ht="16.5" x14ac:dyDescent="0.35">
      <c r="B9" s="107"/>
      <c r="C9" s="107"/>
      <c r="D9" s="107"/>
      <c r="E9" s="107"/>
      <c r="F9" s="107"/>
      <c r="G9" s="107"/>
      <c r="H9" s="107"/>
    </row>
    <row r="10" spans="2:8" s="2" customFormat="1" x14ac:dyDescent="0.35">
      <c r="B10" s="109"/>
      <c r="C10" s="109"/>
      <c r="D10" s="109"/>
      <c r="E10" s="109"/>
      <c r="F10" s="109"/>
      <c r="G10" s="109"/>
      <c r="H10" s="109"/>
    </row>
    <row r="11" spans="2:8" s="2" customFormat="1" ht="7.5" customHeight="1" x14ac:dyDescent="0.35"/>
    <row r="12" spans="2:8" s="2" customFormat="1" ht="16" customHeight="1" x14ac:dyDescent="0.35">
      <c r="B12" s="108"/>
      <c r="C12" s="108"/>
      <c r="D12" s="108"/>
      <c r="E12" s="108"/>
      <c r="F12" s="108"/>
      <c r="G12" s="108"/>
      <c r="H12" s="108"/>
    </row>
    <row r="13" spans="2:8" customFormat="1" x14ac:dyDescent="0.35">
      <c r="B13" s="3"/>
      <c r="C13" s="4"/>
      <c r="D13" s="4"/>
      <c r="E13" s="4"/>
      <c r="F13" s="4"/>
      <c r="G13" s="4"/>
      <c r="H13" s="4"/>
    </row>
    <row r="14" spans="2:8" ht="39" customHeight="1" x14ac:dyDescent="0.35">
      <c r="B14" s="132" t="s">
        <v>706</v>
      </c>
      <c r="C14" s="132"/>
      <c r="D14" s="132"/>
      <c r="E14" s="132"/>
      <c r="F14" s="132"/>
      <c r="G14" s="68"/>
    </row>
    <row r="15" spans="2:8" x14ac:dyDescent="0.35">
      <c r="C15" s="7"/>
    </row>
    <row r="16" spans="2:8" ht="41.5" customHeight="1" x14ac:dyDescent="0.35">
      <c r="B16" s="131" t="s">
        <v>188</v>
      </c>
      <c r="C16" s="131"/>
      <c r="D16" s="131"/>
      <c r="E16" s="131"/>
      <c r="F16" s="131"/>
      <c r="G16" s="131"/>
      <c r="H16" s="131"/>
    </row>
    <row r="17" spans="2:21" ht="50.5" customHeight="1" x14ac:dyDescent="0.35">
      <c r="B17" s="76" t="s">
        <v>4</v>
      </c>
      <c r="C17" s="130" t="s">
        <v>52</v>
      </c>
      <c r="D17" s="130"/>
      <c r="E17" s="130"/>
      <c r="F17" s="130"/>
      <c r="G17" s="130"/>
      <c r="H17" s="130"/>
      <c r="I17" s="127" t="s">
        <v>459</v>
      </c>
      <c r="J17" s="127"/>
      <c r="K17" s="127"/>
      <c r="L17" s="127"/>
      <c r="M17" s="127"/>
      <c r="N17" s="127"/>
      <c r="O17" s="127"/>
      <c r="P17" s="127"/>
      <c r="Q17" s="127"/>
      <c r="R17" s="127"/>
      <c r="S17" s="127" t="s">
        <v>460</v>
      </c>
      <c r="T17" s="127"/>
      <c r="U17" s="127"/>
    </row>
    <row r="18" spans="2:21" s="75" customFormat="1" ht="37" customHeight="1" outlineLevel="1" x14ac:dyDescent="0.35">
      <c r="B18" s="77" t="s">
        <v>16</v>
      </c>
      <c r="C18" s="128" t="s">
        <v>54</v>
      </c>
      <c r="D18" s="128"/>
      <c r="E18" s="77" t="s">
        <v>367</v>
      </c>
      <c r="F18" s="77" t="s">
        <v>364</v>
      </c>
      <c r="G18" s="77" t="s">
        <v>211</v>
      </c>
      <c r="H18" s="77" t="s">
        <v>212</v>
      </c>
      <c r="I18" s="129" t="s">
        <v>453</v>
      </c>
      <c r="J18" s="129"/>
      <c r="K18" s="128" t="s">
        <v>454</v>
      </c>
      <c r="L18" s="128"/>
      <c r="M18" s="128" t="s">
        <v>455</v>
      </c>
      <c r="N18" s="128"/>
      <c r="O18" s="129" t="s">
        <v>456</v>
      </c>
      <c r="P18" s="129"/>
      <c r="Q18" s="128" t="s">
        <v>457</v>
      </c>
      <c r="R18" s="128"/>
      <c r="S18" s="128" t="s">
        <v>458</v>
      </c>
      <c r="T18" s="128"/>
      <c r="U18" s="128"/>
    </row>
    <row r="19" spans="2:21" ht="114" customHeight="1" outlineLevel="1" x14ac:dyDescent="0.35">
      <c r="B19" s="78" t="s">
        <v>147</v>
      </c>
      <c r="C19" s="125" t="s">
        <v>44</v>
      </c>
      <c r="D19" s="125"/>
      <c r="E19" s="79">
        <f>+'3'!F19</f>
        <v>0</v>
      </c>
      <c r="F19" s="80" t="str">
        <f>+IF(E19=BD!$I$4,BD!$J$4,IF(E19=BD!$I$5,BD!$J$5,BD!$J$6))</f>
        <v xml:space="preserve"> -</v>
      </c>
      <c r="G19" s="81" t="str">
        <f>+IF(E19=BD!$I$5,BD!E4,BD!$J$6)</f>
        <v xml:space="preserve"> -</v>
      </c>
      <c r="H19" s="81" t="str">
        <f>+IF(E19=BD!$I$4,BD!F4,IF(E19=BD!$I$5,BD!F4,BD!$J$6))</f>
        <v xml:space="preserve"> -</v>
      </c>
      <c r="I19" s="82" t="e">
        <f>+'3'!M19</f>
        <v>#DIV/0!</v>
      </c>
      <c r="J19" s="83" t="e">
        <f>+'3'!L19</f>
        <v>#DIV/0!</v>
      </c>
      <c r="K19" s="84"/>
      <c r="L19" s="83" t="str">
        <f>+IF(K19='5'!$E$31,'5'!$F$31,IF(K19='5'!$E$32,'5'!$F$32,IF(K19='5'!$E$33,'5'!$F$33,IF(K19='5'!$E$34,'5'!$F$34,"0"))))</f>
        <v>0</v>
      </c>
      <c r="M19" s="84"/>
      <c r="N19" s="83">
        <f>+IF(M19='5'!$E$42,'5'!$F$42,IF(M19='5'!$E$43,'5'!$F$43,IF(M19='5'!$E$44,'5'!$F$44,IF(M19='5'!$E$45,'5'!$F$45,0))))</f>
        <v>0</v>
      </c>
      <c r="O19" s="85" t="str">
        <f>+IF(P19&lt;=4,'5'!$E$66,IF(P19&lt;=8,'5'!$E$65,IF(P19&lt;=20,'5'!$E$64,IF(P19&lt;=40,'5'!$E$63))))</f>
        <v>Baja (B)</v>
      </c>
      <c r="P19" s="83">
        <f>+L19*N19</f>
        <v>0</v>
      </c>
      <c r="Q19" s="85" t="e">
        <f>+IF(R19&lt;=30,'5'!$F$102,IF(R19&lt;=120,'5'!$F$100,IF(R19&lt;=500,'5'!$F$98,IF(R19&lt;=4000,'5'!$F$96,0))))</f>
        <v>#DIV/0!</v>
      </c>
      <c r="R19" s="83" t="e">
        <f>+J19*P19</f>
        <v>#DIV/0!</v>
      </c>
      <c r="S19" s="124" t="s">
        <v>580</v>
      </c>
      <c r="T19" s="124"/>
      <c r="U19" s="124"/>
    </row>
    <row r="20" spans="2:21" ht="117" customHeight="1" outlineLevel="1" x14ac:dyDescent="0.35">
      <c r="B20" s="78" t="s">
        <v>148</v>
      </c>
      <c r="C20" s="125" t="s">
        <v>45</v>
      </c>
      <c r="D20" s="125"/>
      <c r="E20" s="79">
        <f>+'3'!F20</f>
        <v>0</v>
      </c>
      <c r="F20" s="80" t="str">
        <f>+IF(E20=BD!$I$4,BD!$J$4,IF(E20=BD!$I$5,BD!$J$5,BD!$J$6))</f>
        <v xml:space="preserve"> -</v>
      </c>
      <c r="G20" s="81" t="str">
        <f>+IF(E20=BD!$I$5,BD!E5,BD!$J$6)</f>
        <v xml:space="preserve"> -</v>
      </c>
      <c r="H20" s="81" t="str">
        <f>+IF(E20=BD!$I$4,BD!F5,IF(E20=BD!$I$5,BD!F5,BD!$J$6))</f>
        <v xml:space="preserve"> -</v>
      </c>
      <c r="I20" s="82" t="e">
        <f>+'3'!M20</f>
        <v>#DIV/0!</v>
      </c>
      <c r="J20" s="83" t="e">
        <f>+'3'!L20</f>
        <v>#DIV/0!</v>
      </c>
      <c r="K20" s="84"/>
      <c r="L20" s="83" t="str">
        <f>+IF(K20='5'!$E$31,'5'!$F$31,IF(K20='5'!$E$32,'5'!$F$32,IF(K20='5'!$E$33,'5'!$F$33,IF(K20='5'!$E$34,'5'!$F$34,"0"))))</f>
        <v>0</v>
      </c>
      <c r="M20" s="84"/>
      <c r="N20" s="83">
        <f>+IF(M20='5'!$E$42,'5'!$F$42,IF(M20='5'!$E$43,'5'!$F$43,IF(M20='5'!$E$44,'5'!$F$44,IF(M20='5'!$E$45,'5'!$F$45,0))))</f>
        <v>0</v>
      </c>
      <c r="O20" s="85" t="str">
        <f>+IF(P20&lt;=4,'5'!$E$66,IF(P20&lt;=8,'5'!$E$65,IF(P20&lt;=20,'5'!$E$64,IF(P20&lt;=40,'5'!$E$63))))</f>
        <v>Baja (B)</v>
      </c>
      <c r="P20" s="83">
        <f t="shared" ref="P20:P77" si="0">+L20*N20</f>
        <v>0</v>
      </c>
      <c r="Q20" s="85" t="e">
        <f>+IF(R20&lt;=30,'5'!$F$102,IF(R20&lt;=120,'5'!$F$100,IF(R20&lt;=500,'5'!$F$98,IF(R20&lt;=4000,'5'!$F$96,0))))</f>
        <v>#DIV/0!</v>
      </c>
      <c r="R20" s="83" t="e">
        <f t="shared" ref="R20:R77" si="1">+J20*P20</f>
        <v>#DIV/0!</v>
      </c>
      <c r="S20" s="124" t="s">
        <v>580</v>
      </c>
      <c r="T20" s="124"/>
      <c r="U20" s="124"/>
    </row>
    <row r="21" spans="2:21" ht="125" customHeight="1" outlineLevel="1" x14ac:dyDescent="0.35">
      <c r="B21" s="78" t="s">
        <v>149</v>
      </c>
      <c r="C21" s="125" t="s">
        <v>46</v>
      </c>
      <c r="D21" s="125"/>
      <c r="E21" s="79">
        <f>+'3'!F21</f>
        <v>0</v>
      </c>
      <c r="F21" s="80" t="str">
        <f>+IF(E21=BD!$I$4,BD!$J$4,IF(E21=BD!$I$5,BD!$J$5,BD!$J$6))</f>
        <v xml:space="preserve"> -</v>
      </c>
      <c r="G21" s="81" t="str">
        <f>+IF(E21=BD!$I$5,BD!E6,BD!$J$6)</f>
        <v xml:space="preserve"> -</v>
      </c>
      <c r="H21" s="81" t="str">
        <f>+IF(E21=BD!$I$4,BD!F6,IF(E21=BD!$I$5,BD!F6,BD!$J$6))</f>
        <v xml:space="preserve"> -</v>
      </c>
      <c r="I21" s="82" t="e">
        <f>+'3'!M21</f>
        <v>#DIV/0!</v>
      </c>
      <c r="J21" s="83" t="e">
        <f>+'3'!L21</f>
        <v>#DIV/0!</v>
      </c>
      <c r="K21" s="84"/>
      <c r="L21" s="83" t="str">
        <f>+IF(K21='5'!$E$31,'5'!$F$31,IF(K21='5'!$E$32,'5'!$F$32,IF(K21='5'!$E$33,'5'!$F$33,IF(K21='5'!$E$34,'5'!$F$34,"0"))))</f>
        <v>0</v>
      </c>
      <c r="M21" s="84"/>
      <c r="N21" s="83">
        <f>+IF(M21='5'!$E$42,'5'!$F$42,IF(M21='5'!$E$43,'5'!$F$43,IF(M21='5'!$E$44,'5'!$F$44,IF(M21='5'!$E$45,'5'!$F$45,0))))</f>
        <v>0</v>
      </c>
      <c r="O21" s="85" t="str">
        <f>+IF(P21&lt;=4,'5'!$E$66,IF(P21&lt;=8,'5'!$E$65,IF(P21&lt;=20,'5'!$E$64,IF(P21&lt;=40,'5'!$E$63))))</f>
        <v>Baja (B)</v>
      </c>
      <c r="P21" s="83">
        <f t="shared" si="0"/>
        <v>0</v>
      </c>
      <c r="Q21" s="85" t="e">
        <f>+IF(R21&lt;=30,'5'!$F$102,IF(R21&lt;=120,'5'!$F$100,IF(R21&lt;=500,'5'!$F$98,IF(R21&lt;=4000,'5'!$F$96,0))))</f>
        <v>#DIV/0!</v>
      </c>
      <c r="R21" s="83" t="e">
        <f t="shared" si="1"/>
        <v>#DIV/0!</v>
      </c>
      <c r="S21" s="124" t="s">
        <v>580</v>
      </c>
      <c r="T21" s="124"/>
      <c r="U21" s="124"/>
    </row>
    <row r="22" spans="2:21" ht="114.5" customHeight="1" outlineLevel="1" x14ac:dyDescent="0.35">
      <c r="B22" s="78" t="s">
        <v>150</v>
      </c>
      <c r="C22" s="125" t="s">
        <v>47</v>
      </c>
      <c r="D22" s="125"/>
      <c r="E22" s="79">
        <f>+'3'!F22</f>
        <v>0</v>
      </c>
      <c r="F22" s="80" t="str">
        <f>+IF(E22=BD!$I$4,BD!$J$4,IF(E22=BD!$I$5,BD!$J$5,BD!$J$6))</f>
        <v xml:space="preserve"> -</v>
      </c>
      <c r="G22" s="81" t="str">
        <f>+IF(E22=BD!$I$5,BD!E7,BD!$J$6)</f>
        <v xml:space="preserve"> -</v>
      </c>
      <c r="H22" s="81" t="str">
        <f>+IF(E22=BD!$I$4,BD!F7,IF(E22=BD!$I$5,BD!F7,BD!$J$6))</f>
        <v xml:space="preserve"> -</v>
      </c>
      <c r="I22" s="82" t="e">
        <f>+'3'!M22</f>
        <v>#DIV/0!</v>
      </c>
      <c r="J22" s="83" t="e">
        <f>+'3'!L22</f>
        <v>#DIV/0!</v>
      </c>
      <c r="K22" s="84"/>
      <c r="L22" s="83" t="str">
        <f>+IF(K22='5'!$E$31,'5'!$F$31,IF(K22='5'!$E$32,'5'!$F$32,IF(K22='5'!$E$33,'5'!$F$33,IF(K22='5'!$E$34,'5'!$F$34,"0"))))</f>
        <v>0</v>
      </c>
      <c r="M22" s="84"/>
      <c r="N22" s="83">
        <f>+IF(M22='5'!$E$42,'5'!$F$42,IF(M22='5'!$E$43,'5'!$F$43,IF(M22='5'!$E$44,'5'!$F$44,IF(M22='5'!$E$45,'5'!$F$45,0))))</f>
        <v>0</v>
      </c>
      <c r="O22" s="85" t="str">
        <f>+IF(P22&lt;=4,'5'!$E$66,IF(P22&lt;=8,'5'!$E$65,IF(P22&lt;=20,'5'!$E$64,IF(P22&lt;=40,'5'!$E$63))))</f>
        <v>Baja (B)</v>
      </c>
      <c r="P22" s="83">
        <f t="shared" si="0"/>
        <v>0</v>
      </c>
      <c r="Q22" s="85" t="e">
        <f>+IF(R22&lt;=30,'5'!$F$102,IF(R22&lt;=120,'5'!$F$100,IF(R22&lt;=500,'5'!$F$98,IF(R22&lt;=4000,'5'!$F$96,0))))</f>
        <v>#DIV/0!</v>
      </c>
      <c r="R22" s="83" t="e">
        <f t="shared" si="1"/>
        <v>#DIV/0!</v>
      </c>
      <c r="S22" s="124" t="s">
        <v>580</v>
      </c>
      <c r="T22" s="124"/>
      <c r="U22" s="124"/>
    </row>
    <row r="23" spans="2:21" ht="127" customHeight="1" outlineLevel="1" x14ac:dyDescent="0.35">
      <c r="B23" s="78" t="s">
        <v>151</v>
      </c>
      <c r="C23" s="125" t="s">
        <v>393</v>
      </c>
      <c r="D23" s="125"/>
      <c r="E23" s="79">
        <f>+'3'!F23</f>
        <v>0</v>
      </c>
      <c r="F23" s="80" t="str">
        <f>+IF(E23=BD!$I$4,BD!$J$4,IF(E23=BD!$I$5,BD!$J$5,BD!$J$6))</f>
        <v xml:space="preserve"> -</v>
      </c>
      <c r="G23" s="81" t="str">
        <f>+IF(E23=BD!$I$5,BD!E8,BD!$J$6)</f>
        <v xml:space="preserve"> -</v>
      </c>
      <c r="H23" s="81" t="str">
        <f>+IF(E23=BD!$I$4,BD!F8,IF(E23=BD!$I$5,BD!F8,BD!$J$6))</f>
        <v xml:space="preserve"> -</v>
      </c>
      <c r="I23" s="82" t="e">
        <f>+'3'!M23</f>
        <v>#DIV/0!</v>
      </c>
      <c r="J23" s="83" t="e">
        <f>+'3'!L23</f>
        <v>#DIV/0!</v>
      </c>
      <c r="K23" s="84"/>
      <c r="L23" s="83" t="str">
        <f>+IF(K23='5'!$E$31,'5'!$F$31,IF(K23='5'!$E$32,'5'!$F$32,IF(K23='5'!$E$33,'5'!$F$33,IF(K23='5'!$E$34,'5'!$F$34,"0"))))</f>
        <v>0</v>
      </c>
      <c r="M23" s="84"/>
      <c r="N23" s="83">
        <f>+IF(M23='5'!$E$42,'5'!$F$42,IF(M23='5'!$E$43,'5'!$F$43,IF(M23='5'!$E$44,'5'!$F$44,IF(M23='5'!$E$45,'5'!$F$45,0))))</f>
        <v>0</v>
      </c>
      <c r="O23" s="85" t="str">
        <f>+IF(P23&lt;=4,'5'!$E$66,IF(P23&lt;=8,'5'!$E$65,IF(P23&lt;=20,'5'!$E$64,IF(P23&lt;=40,'5'!$E$63))))</f>
        <v>Baja (B)</v>
      </c>
      <c r="P23" s="83">
        <f t="shared" si="0"/>
        <v>0</v>
      </c>
      <c r="Q23" s="85" t="e">
        <f>+IF(R23&lt;=30,'5'!$F$102,IF(R23&lt;=120,'5'!$F$100,IF(R23&lt;=500,'5'!$F$98,IF(R23&lt;=4000,'5'!$F$96,0))))</f>
        <v>#DIV/0!</v>
      </c>
      <c r="R23" s="83" t="e">
        <f t="shared" si="1"/>
        <v>#DIV/0!</v>
      </c>
      <c r="S23" s="124" t="s">
        <v>580</v>
      </c>
      <c r="T23" s="124"/>
      <c r="U23" s="124"/>
    </row>
    <row r="24" spans="2:21" ht="97" customHeight="1" outlineLevel="1" x14ac:dyDescent="0.35">
      <c r="B24" s="78" t="s">
        <v>152</v>
      </c>
      <c r="C24" s="125" t="s">
        <v>48</v>
      </c>
      <c r="D24" s="125"/>
      <c r="E24" s="79">
        <f>+'3'!F24</f>
        <v>0</v>
      </c>
      <c r="F24" s="80" t="str">
        <f>+IF(E24=BD!$I$4,BD!$J$4,IF(E24=BD!$I$5,BD!$J$5,BD!$J$6))</f>
        <v xml:space="preserve"> -</v>
      </c>
      <c r="G24" s="81" t="str">
        <f>+IF(E24=BD!$I$5,BD!E9,BD!$J$6)</f>
        <v xml:space="preserve"> -</v>
      </c>
      <c r="H24" s="81" t="str">
        <f>+IF(E24=BD!$I$4,BD!F9,IF(E24=BD!$I$5,BD!F9,BD!$J$6))</f>
        <v xml:space="preserve"> -</v>
      </c>
      <c r="I24" s="82" t="e">
        <f>+'3'!M24</f>
        <v>#DIV/0!</v>
      </c>
      <c r="J24" s="83" t="e">
        <f>+'3'!L24</f>
        <v>#DIV/0!</v>
      </c>
      <c r="K24" s="84"/>
      <c r="L24" s="83" t="str">
        <f>+IF(K24='5'!$E$31,'5'!$F$31,IF(K24='5'!$E$32,'5'!$F$32,IF(K24='5'!$E$33,'5'!$F$33,IF(K24='5'!$E$34,'5'!$F$34,"0"))))</f>
        <v>0</v>
      </c>
      <c r="M24" s="84"/>
      <c r="N24" s="83">
        <f>+IF(M24='5'!$E$42,'5'!$F$42,IF(M24='5'!$E$43,'5'!$F$43,IF(M24='5'!$E$44,'5'!$F$44,IF(M24='5'!$E$45,'5'!$F$45,0))))</f>
        <v>0</v>
      </c>
      <c r="O24" s="85" t="str">
        <f>+IF(P24&lt;=4,'5'!$E$66,IF(P24&lt;=8,'5'!$E$65,IF(P24&lt;=20,'5'!$E$64,IF(P24&lt;=40,'5'!$E$63))))</f>
        <v>Baja (B)</v>
      </c>
      <c r="P24" s="83">
        <f t="shared" si="0"/>
        <v>0</v>
      </c>
      <c r="Q24" s="85" t="e">
        <f>+IF(R24&lt;=30,'5'!$F$102,IF(R24&lt;=120,'5'!$F$100,IF(R24&lt;=500,'5'!$F$98,IF(R24&lt;=4000,'5'!$F$96,0))))</f>
        <v>#DIV/0!</v>
      </c>
      <c r="R24" s="83" t="e">
        <f t="shared" si="1"/>
        <v>#DIV/0!</v>
      </c>
      <c r="S24" s="124" t="s">
        <v>580</v>
      </c>
      <c r="T24" s="124"/>
      <c r="U24" s="124"/>
    </row>
    <row r="25" spans="2:21" ht="110" customHeight="1" outlineLevel="1" x14ac:dyDescent="0.35">
      <c r="B25" s="78" t="s">
        <v>153</v>
      </c>
      <c r="C25" s="125" t="s">
        <v>49</v>
      </c>
      <c r="D25" s="125"/>
      <c r="E25" s="79">
        <f>+'3'!F25</f>
        <v>0</v>
      </c>
      <c r="F25" s="80" t="str">
        <f>+IF(E25=BD!$I$4,BD!$J$4,IF(E25=BD!$I$5,BD!$J$5,BD!$J$6))</f>
        <v xml:space="preserve"> -</v>
      </c>
      <c r="G25" s="81" t="str">
        <f>+IF(E25=BD!$I$5,BD!E10,BD!$J$6)</f>
        <v xml:space="preserve"> -</v>
      </c>
      <c r="H25" s="81" t="str">
        <f>+IF(E25=BD!$I$4,BD!F10,IF(E25=BD!$I$5,BD!F10,BD!$J$6))</f>
        <v xml:space="preserve"> -</v>
      </c>
      <c r="I25" s="82" t="e">
        <f>+'3'!M25</f>
        <v>#DIV/0!</v>
      </c>
      <c r="J25" s="83" t="e">
        <f>+'3'!L25</f>
        <v>#DIV/0!</v>
      </c>
      <c r="K25" s="84"/>
      <c r="L25" s="83" t="str">
        <f>+IF(K25='5'!$E$31,'5'!$F$31,IF(K25='5'!$E$32,'5'!$F$32,IF(K25='5'!$E$33,'5'!$F$33,IF(K25='5'!$E$34,'5'!$F$34,"0"))))</f>
        <v>0</v>
      </c>
      <c r="M25" s="84"/>
      <c r="N25" s="83">
        <f>+IF(M25='5'!$E$42,'5'!$F$42,IF(M25='5'!$E$43,'5'!$F$43,IF(M25='5'!$E$44,'5'!$F$44,IF(M25='5'!$E$45,'5'!$F$45,0))))</f>
        <v>0</v>
      </c>
      <c r="O25" s="85" t="str">
        <f>+IF(P25&lt;=4,'5'!$E$66,IF(P25&lt;=8,'5'!$E$65,IF(P25&lt;=20,'5'!$E$64,IF(P25&lt;=40,'5'!$E$63))))</f>
        <v>Baja (B)</v>
      </c>
      <c r="P25" s="83">
        <f t="shared" si="0"/>
        <v>0</v>
      </c>
      <c r="Q25" s="85" t="e">
        <f>+IF(R25&lt;=30,'5'!$F$102,IF(R25&lt;=120,'5'!$F$100,IF(R25&lt;=500,'5'!$F$98,IF(R25&lt;=4000,'5'!$F$96,0))))</f>
        <v>#DIV/0!</v>
      </c>
      <c r="R25" s="83" t="e">
        <f t="shared" si="1"/>
        <v>#DIV/0!</v>
      </c>
      <c r="S25" s="124" t="s">
        <v>580</v>
      </c>
      <c r="T25" s="124"/>
      <c r="U25" s="124"/>
    </row>
    <row r="26" spans="2:21" ht="105.5" customHeight="1" outlineLevel="1" x14ac:dyDescent="0.35">
      <c r="B26" s="78" t="s">
        <v>154</v>
      </c>
      <c r="C26" s="125" t="s">
        <v>394</v>
      </c>
      <c r="D26" s="125"/>
      <c r="E26" s="79">
        <f>+'3'!F26</f>
        <v>0</v>
      </c>
      <c r="F26" s="80" t="str">
        <f>+IF(E26=BD!$I$4,BD!$J$4,IF(E26=BD!$I$5,BD!$J$5,BD!$J$6))</f>
        <v xml:space="preserve"> -</v>
      </c>
      <c r="G26" s="81" t="str">
        <f>+IF(E26=BD!$I$5,BD!E11,BD!$J$6)</f>
        <v xml:space="preserve"> -</v>
      </c>
      <c r="H26" s="81" t="str">
        <f>+IF(E26=BD!$I$4,BD!F11,IF(E26=BD!$I$5,BD!F11,BD!$J$6))</f>
        <v xml:space="preserve"> -</v>
      </c>
      <c r="I26" s="82" t="e">
        <f>+'3'!M26</f>
        <v>#DIV/0!</v>
      </c>
      <c r="J26" s="83" t="e">
        <f>+'3'!L26</f>
        <v>#DIV/0!</v>
      </c>
      <c r="K26" s="84"/>
      <c r="L26" s="83" t="str">
        <f>+IF(K26='5'!$E$31,'5'!$F$31,IF(K26='5'!$E$32,'5'!$F$32,IF(K26='5'!$E$33,'5'!$F$33,IF(K26='5'!$E$34,'5'!$F$34,"0"))))</f>
        <v>0</v>
      </c>
      <c r="M26" s="84"/>
      <c r="N26" s="83">
        <f>+IF(M26='5'!$E$42,'5'!$F$42,IF(M26='5'!$E$43,'5'!$F$43,IF(M26='5'!$E$44,'5'!$F$44,IF(M26='5'!$E$45,'5'!$F$45,0))))</f>
        <v>0</v>
      </c>
      <c r="O26" s="85" t="str">
        <f>+IF(P26&lt;=4,'5'!$E$66,IF(P26&lt;=8,'5'!$E$65,IF(P26&lt;=20,'5'!$E$64,IF(P26&lt;=40,'5'!$E$63))))</f>
        <v>Baja (B)</v>
      </c>
      <c r="P26" s="83">
        <f t="shared" si="0"/>
        <v>0</v>
      </c>
      <c r="Q26" s="85" t="e">
        <f>+IF(R26&lt;=30,'5'!$F$102,IF(R26&lt;=120,'5'!$F$100,IF(R26&lt;=500,'5'!$F$98,IF(R26&lt;=4000,'5'!$F$96,0))))</f>
        <v>#DIV/0!</v>
      </c>
      <c r="R26" s="83" t="e">
        <f t="shared" si="1"/>
        <v>#DIV/0!</v>
      </c>
      <c r="S26" s="124" t="s">
        <v>580</v>
      </c>
      <c r="T26" s="124"/>
      <c r="U26" s="124"/>
    </row>
    <row r="27" spans="2:21" ht="107" customHeight="1" outlineLevel="1" x14ac:dyDescent="0.35">
      <c r="B27" s="78" t="s">
        <v>155</v>
      </c>
      <c r="C27" s="125" t="s">
        <v>395</v>
      </c>
      <c r="D27" s="125"/>
      <c r="E27" s="79">
        <f>+'3'!F27</f>
        <v>0</v>
      </c>
      <c r="F27" s="80" t="str">
        <f>+IF(E27=BD!$I$4,BD!$J$4,IF(E27=BD!$I$5,BD!$J$5,BD!$J$6))</f>
        <v xml:space="preserve"> -</v>
      </c>
      <c r="G27" s="81" t="str">
        <f>+IF(E27=BD!$I$5,BD!E12,BD!$J$6)</f>
        <v xml:space="preserve"> -</v>
      </c>
      <c r="H27" s="81" t="str">
        <f>+IF(E27=BD!$I$4,BD!F12,IF(E27=BD!$I$5,BD!F12,BD!$J$6))</f>
        <v xml:space="preserve"> -</v>
      </c>
      <c r="I27" s="82" t="e">
        <f>+'3'!M27</f>
        <v>#DIV/0!</v>
      </c>
      <c r="J27" s="83" t="e">
        <f>+'3'!L27</f>
        <v>#DIV/0!</v>
      </c>
      <c r="K27" s="84"/>
      <c r="L27" s="83" t="str">
        <f>+IF(K27='5'!$E$31,'5'!$F$31,IF(K27='5'!$E$32,'5'!$F$32,IF(K27='5'!$E$33,'5'!$F$33,IF(K27='5'!$E$34,'5'!$F$34,"0"))))</f>
        <v>0</v>
      </c>
      <c r="M27" s="84"/>
      <c r="N27" s="83">
        <f>+IF(M27='5'!$E$42,'5'!$F$42,IF(M27='5'!$E$43,'5'!$F$43,IF(M27='5'!$E$44,'5'!$F$44,IF(M27='5'!$E$45,'5'!$F$45,0))))</f>
        <v>0</v>
      </c>
      <c r="O27" s="85" t="str">
        <f>+IF(P27&lt;=4,'5'!$E$66,IF(P27&lt;=8,'5'!$E$65,IF(P27&lt;=20,'5'!$E$64,IF(P27&lt;=40,'5'!$E$63))))</f>
        <v>Baja (B)</v>
      </c>
      <c r="P27" s="83">
        <f t="shared" si="0"/>
        <v>0</v>
      </c>
      <c r="Q27" s="85" t="e">
        <f>+IF(R27&lt;=30,'5'!$F$102,IF(R27&lt;=120,'5'!$F$100,IF(R27&lt;=500,'5'!$F$98,IF(R27&lt;=4000,'5'!$F$96,0))))</f>
        <v>#DIV/0!</v>
      </c>
      <c r="R27" s="83" t="e">
        <f t="shared" si="1"/>
        <v>#DIV/0!</v>
      </c>
      <c r="S27" s="124" t="s">
        <v>580</v>
      </c>
      <c r="T27" s="124"/>
      <c r="U27" s="124"/>
    </row>
    <row r="28" spans="2:21" ht="94" customHeight="1" outlineLevel="1" x14ac:dyDescent="0.35">
      <c r="B28" s="78" t="s">
        <v>156</v>
      </c>
      <c r="C28" s="125" t="s">
        <v>396</v>
      </c>
      <c r="D28" s="125"/>
      <c r="E28" s="79">
        <f>+'3'!F28</f>
        <v>0</v>
      </c>
      <c r="F28" s="80" t="str">
        <f>+IF(E28=BD!$I$4,BD!$J$4,IF(E28=BD!$I$5,BD!$J$5,BD!$J$6))</f>
        <v xml:space="preserve"> -</v>
      </c>
      <c r="G28" s="81" t="str">
        <f>+IF(E28=BD!$I$5,BD!E13,BD!$J$6)</f>
        <v xml:space="preserve"> -</v>
      </c>
      <c r="H28" s="81" t="str">
        <f>+IF(E28=BD!$I$4,BD!F13,IF(E28=BD!$I$5,BD!F13,BD!$J$6))</f>
        <v xml:space="preserve"> -</v>
      </c>
      <c r="I28" s="82" t="e">
        <f>+'3'!M28</f>
        <v>#DIV/0!</v>
      </c>
      <c r="J28" s="83" t="e">
        <f>+'3'!L28</f>
        <v>#DIV/0!</v>
      </c>
      <c r="K28" s="84"/>
      <c r="L28" s="83" t="str">
        <f>+IF(K28='5'!$E$31,'5'!$F$31,IF(K28='5'!$E$32,'5'!$F$32,IF(K28='5'!$E$33,'5'!$F$33,IF(K28='5'!$E$34,'5'!$F$34,"0"))))</f>
        <v>0</v>
      </c>
      <c r="M28" s="84"/>
      <c r="N28" s="83">
        <f>+IF(M28='5'!$E$42,'5'!$F$42,IF(M28='5'!$E$43,'5'!$F$43,IF(M28='5'!$E$44,'5'!$F$44,IF(M28='5'!$E$45,'5'!$F$45,0))))</f>
        <v>0</v>
      </c>
      <c r="O28" s="85" t="str">
        <f>+IF(P28&lt;=4,'5'!$E$66,IF(P28&lt;=8,'5'!$E$65,IF(P28&lt;=20,'5'!$E$64,IF(P28&lt;=40,'5'!$E$63))))</f>
        <v>Baja (B)</v>
      </c>
      <c r="P28" s="83">
        <f t="shared" si="0"/>
        <v>0</v>
      </c>
      <c r="Q28" s="85" t="e">
        <f>+IF(R28&lt;=30,'5'!$F$102,IF(R28&lt;=120,'5'!$F$100,IF(R28&lt;=500,'5'!$F$98,IF(R28&lt;=4000,'5'!$F$96,0))))</f>
        <v>#DIV/0!</v>
      </c>
      <c r="R28" s="83" t="e">
        <f t="shared" si="1"/>
        <v>#DIV/0!</v>
      </c>
      <c r="S28" s="124" t="s">
        <v>580</v>
      </c>
      <c r="T28" s="124"/>
      <c r="U28" s="124"/>
    </row>
    <row r="29" spans="2:21" ht="94" customHeight="1" outlineLevel="1" x14ac:dyDescent="0.35">
      <c r="B29" s="78" t="s">
        <v>157</v>
      </c>
      <c r="C29" s="125" t="s">
        <v>397</v>
      </c>
      <c r="D29" s="125"/>
      <c r="E29" s="79">
        <f>+'3'!F29</f>
        <v>0</v>
      </c>
      <c r="F29" s="80" t="str">
        <f>+IF(E29=BD!$I$4,BD!$J$4,IF(E29=BD!$I$5,BD!$J$5,BD!$J$6))</f>
        <v xml:space="preserve"> -</v>
      </c>
      <c r="G29" s="81" t="str">
        <f>+IF(E29=BD!$I$5,BD!E14,BD!$J$6)</f>
        <v xml:space="preserve"> -</v>
      </c>
      <c r="H29" s="81" t="str">
        <f>+IF(E29=BD!$I$4,BD!F14,IF(E29=BD!$I$5,BD!F14,BD!$J$6))</f>
        <v xml:space="preserve"> -</v>
      </c>
      <c r="I29" s="82" t="e">
        <f>+'3'!M29</f>
        <v>#DIV/0!</v>
      </c>
      <c r="J29" s="83" t="e">
        <f>+'3'!L29</f>
        <v>#DIV/0!</v>
      </c>
      <c r="K29" s="84"/>
      <c r="L29" s="83" t="str">
        <f>+IF(K29='5'!$E$31,'5'!$F$31,IF(K29='5'!$E$32,'5'!$F$32,IF(K29='5'!$E$33,'5'!$F$33,IF(K29='5'!$E$34,'5'!$F$34,"0"))))</f>
        <v>0</v>
      </c>
      <c r="M29" s="84"/>
      <c r="N29" s="83">
        <f>+IF(M29='5'!$E$42,'5'!$F$42,IF(M29='5'!$E$43,'5'!$F$43,IF(M29='5'!$E$44,'5'!$F$44,IF(M29='5'!$E$45,'5'!$F$45,0))))</f>
        <v>0</v>
      </c>
      <c r="O29" s="85" t="str">
        <f>+IF(P29&lt;=4,'5'!$E$66,IF(P29&lt;=8,'5'!$E$65,IF(P29&lt;=20,'5'!$E$64,IF(P29&lt;=40,'5'!$E$63))))</f>
        <v>Baja (B)</v>
      </c>
      <c r="P29" s="83">
        <f t="shared" si="0"/>
        <v>0</v>
      </c>
      <c r="Q29" s="85" t="e">
        <f>+IF(R29&lt;=30,'5'!$F$102,IF(R29&lt;=120,'5'!$F$100,IF(R29&lt;=500,'5'!$F$98,IF(R29&lt;=4000,'5'!$F$96,0))))</f>
        <v>#DIV/0!</v>
      </c>
      <c r="R29" s="83" t="e">
        <f t="shared" si="1"/>
        <v>#DIV/0!</v>
      </c>
      <c r="S29" s="124" t="s">
        <v>580</v>
      </c>
      <c r="T29" s="124"/>
      <c r="U29" s="124"/>
    </row>
    <row r="30" spans="2:21" ht="84" customHeight="1" outlineLevel="1" x14ac:dyDescent="0.35">
      <c r="B30" s="78" t="s">
        <v>158</v>
      </c>
      <c r="C30" s="125" t="s">
        <v>50</v>
      </c>
      <c r="D30" s="125"/>
      <c r="E30" s="79">
        <f>+'3'!F30</f>
        <v>0</v>
      </c>
      <c r="F30" s="80" t="str">
        <f>+IF(E30=BD!$I$4,BD!$J$4,IF(E30=BD!$I$5,BD!$J$5,BD!$J$6))</f>
        <v xml:space="preserve"> -</v>
      </c>
      <c r="G30" s="81" t="str">
        <f>+IF(E30=BD!$I$5,BD!E15,BD!$J$6)</f>
        <v xml:space="preserve"> -</v>
      </c>
      <c r="H30" s="81" t="str">
        <f>+IF(E30=BD!$I$4,BD!F15,IF(E30=BD!$I$5,BD!F15,BD!$J$6))</f>
        <v xml:space="preserve"> -</v>
      </c>
      <c r="I30" s="82" t="e">
        <f>+'3'!M30</f>
        <v>#DIV/0!</v>
      </c>
      <c r="J30" s="83" t="e">
        <f>+'3'!L30</f>
        <v>#DIV/0!</v>
      </c>
      <c r="K30" s="84"/>
      <c r="L30" s="83" t="str">
        <f>+IF(K30='5'!$E$31,'5'!$F$31,IF(K30='5'!$E$32,'5'!$F$32,IF(K30='5'!$E$33,'5'!$F$33,IF(K30='5'!$E$34,'5'!$F$34,"0"))))</f>
        <v>0</v>
      </c>
      <c r="M30" s="84"/>
      <c r="N30" s="83">
        <f>+IF(M30='5'!$E$42,'5'!$F$42,IF(M30='5'!$E$43,'5'!$F$43,IF(M30='5'!$E$44,'5'!$F$44,IF(M30='5'!$E$45,'5'!$F$45,0))))</f>
        <v>0</v>
      </c>
      <c r="O30" s="85" t="str">
        <f>+IF(P30&lt;=4,'5'!$E$66,IF(P30&lt;=8,'5'!$E$65,IF(P30&lt;=20,'5'!$E$64,IF(P30&lt;=40,'5'!$E$63))))</f>
        <v>Baja (B)</v>
      </c>
      <c r="P30" s="83">
        <f t="shared" si="0"/>
        <v>0</v>
      </c>
      <c r="Q30" s="85" t="e">
        <f>+IF(R30&lt;=30,'5'!$F$102,IF(R30&lt;=120,'5'!$F$100,IF(R30&lt;=500,'5'!$F$98,IF(R30&lt;=4000,'5'!$F$96,0))))</f>
        <v>#DIV/0!</v>
      </c>
      <c r="R30" s="83" t="e">
        <f t="shared" si="1"/>
        <v>#DIV/0!</v>
      </c>
      <c r="S30" s="124" t="s">
        <v>580</v>
      </c>
      <c r="T30" s="124"/>
      <c r="U30" s="124"/>
    </row>
    <row r="31" spans="2:21" ht="114.5" customHeight="1" outlineLevel="1" x14ac:dyDescent="0.35">
      <c r="B31" s="78" t="s">
        <v>159</v>
      </c>
      <c r="C31" s="125" t="s">
        <v>402</v>
      </c>
      <c r="D31" s="125"/>
      <c r="E31" s="79">
        <f>+'3'!F31</f>
        <v>0</v>
      </c>
      <c r="F31" s="80" t="str">
        <f>+IF(E31=BD!$I$4,BD!$J$4,IF(E31=BD!$I$5,BD!$J$5,BD!$J$6))</f>
        <v xml:space="preserve"> -</v>
      </c>
      <c r="G31" s="81" t="str">
        <f>+IF(E31=BD!$I$5,BD!E16,BD!$J$6)</f>
        <v xml:space="preserve"> -</v>
      </c>
      <c r="H31" s="81" t="str">
        <f>+IF(E31=BD!$I$4,BD!F16,IF(E31=BD!$I$5,BD!F16,BD!$J$6))</f>
        <v xml:space="preserve"> -</v>
      </c>
      <c r="I31" s="82" t="e">
        <f>+'3'!M31</f>
        <v>#DIV/0!</v>
      </c>
      <c r="J31" s="83" t="e">
        <f>+'3'!L31</f>
        <v>#DIV/0!</v>
      </c>
      <c r="K31" s="84"/>
      <c r="L31" s="83" t="str">
        <f>+IF(K31='5'!$E$31,'5'!$F$31,IF(K31='5'!$E$32,'5'!$F$32,IF(K31='5'!$E$33,'5'!$F$33,IF(K31='5'!$E$34,'5'!$F$34,"0"))))</f>
        <v>0</v>
      </c>
      <c r="M31" s="84"/>
      <c r="N31" s="83">
        <f>+IF(M31='5'!$E$42,'5'!$F$42,IF(M31='5'!$E$43,'5'!$F$43,IF(M31='5'!$E$44,'5'!$F$44,IF(M31='5'!$E$45,'5'!$F$45,0))))</f>
        <v>0</v>
      </c>
      <c r="O31" s="85" t="str">
        <f>+IF(P31&lt;=4,'5'!$E$66,IF(P31&lt;=8,'5'!$E$65,IF(P31&lt;=20,'5'!$E$64,IF(P31&lt;=40,'5'!$E$63))))</f>
        <v>Baja (B)</v>
      </c>
      <c r="P31" s="83">
        <f t="shared" si="0"/>
        <v>0</v>
      </c>
      <c r="Q31" s="85" t="e">
        <f>+IF(R31&lt;=30,'5'!$F$102,IF(R31&lt;=120,'5'!$F$100,IF(R31&lt;=500,'5'!$F$98,IF(R31&lt;=4000,'5'!$F$96,0))))</f>
        <v>#DIV/0!</v>
      </c>
      <c r="R31" s="83" t="e">
        <f t="shared" si="1"/>
        <v>#DIV/0!</v>
      </c>
      <c r="S31" s="124" t="s">
        <v>580</v>
      </c>
      <c r="T31" s="124"/>
      <c r="U31" s="124"/>
    </row>
    <row r="32" spans="2:21" ht="47.5" customHeight="1" x14ac:dyDescent="0.35">
      <c r="B32" s="86" t="s">
        <v>6</v>
      </c>
      <c r="C32" s="126" t="s">
        <v>398</v>
      </c>
      <c r="D32" s="126"/>
      <c r="E32" s="126"/>
      <c r="F32" s="126"/>
      <c r="G32" s="126"/>
      <c r="H32" s="126"/>
      <c r="I32" s="127" t="s">
        <v>459</v>
      </c>
      <c r="J32" s="127"/>
      <c r="K32" s="127"/>
      <c r="L32" s="127"/>
      <c r="M32" s="127"/>
      <c r="N32" s="127"/>
      <c r="O32" s="127"/>
      <c r="P32" s="127"/>
      <c r="Q32" s="127"/>
      <c r="R32" s="127"/>
      <c r="S32" s="127" t="s">
        <v>460</v>
      </c>
      <c r="T32" s="127"/>
      <c r="U32" s="127"/>
    </row>
    <row r="33" spans="2:21" s="75" customFormat="1" ht="37.5" customHeight="1" outlineLevel="1" collapsed="1" x14ac:dyDescent="0.35">
      <c r="B33" s="77" t="s">
        <v>16</v>
      </c>
      <c r="C33" s="128" t="s">
        <v>54</v>
      </c>
      <c r="D33" s="128"/>
      <c r="E33" s="77" t="s">
        <v>367</v>
      </c>
      <c r="F33" s="77" t="s">
        <v>213</v>
      </c>
      <c r="G33" s="77" t="s">
        <v>211</v>
      </c>
      <c r="H33" s="77" t="s">
        <v>212</v>
      </c>
      <c r="I33" s="129" t="s">
        <v>453</v>
      </c>
      <c r="J33" s="129"/>
      <c r="K33" s="128" t="s">
        <v>454</v>
      </c>
      <c r="L33" s="128"/>
      <c r="M33" s="128" t="s">
        <v>455</v>
      </c>
      <c r="N33" s="128"/>
      <c r="O33" s="129" t="s">
        <v>456</v>
      </c>
      <c r="P33" s="129"/>
      <c r="Q33" s="128" t="s">
        <v>457</v>
      </c>
      <c r="R33" s="128"/>
      <c r="S33" s="128" t="s">
        <v>458</v>
      </c>
      <c r="T33" s="128"/>
      <c r="U33" s="128"/>
    </row>
    <row r="34" spans="2:21" ht="120.5" customHeight="1" outlineLevel="1" x14ac:dyDescent="0.35">
      <c r="B34" s="78" t="s">
        <v>160</v>
      </c>
      <c r="C34" s="125" t="s">
        <v>399</v>
      </c>
      <c r="D34" s="125"/>
      <c r="E34" s="79">
        <f>+'3'!F34</f>
        <v>0</v>
      </c>
      <c r="F34" s="80" t="str">
        <f>+IF(E34=BD!$I$4,BD!$J$4,IF(E34=BD!$I$5,BD!$J$5,BD!$J$6))</f>
        <v xml:space="preserve"> -</v>
      </c>
      <c r="G34" s="81" t="str">
        <f>+IF(E34=BD!$I$5,BD!E19,BD!$J$6)</f>
        <v xml:space="preserve"> -</v>
      </c>
      <c r="H34" s="81" t="str">
        <f>+IF(E34=BD!$I$4,BD!F19,IF(E34=BD!$I$5,BD!F19,BD!$J$6))</f>
        <v xml:space="preserve"> -</v>
      </c>
      <c r="I34" s="82" t="e">
        <f>+'3'!M34</f>
        <v>#DIV/0!</v>
      </c>
      <c r="J34" s="83" t="e">
        <f>+'3'!L34</f>
        <v>#DIV/0!</v>
      </c>
      <c r="K34" s="84"/>
      <c r="L34" s="83" t="str">
        <f>+IF(K34='5'!$E$31,'5'!$F$31,IF(K34='5'!$E$32,'5'!$F$32,IF(K34='5'!$E$33,'5'!$F$33,IF(K34='5'!$E$34,'5'!$F$34,"0"))))</f>
        <v>0</v>
      </c>
      <c r="M34" s="84"/>
      <c r="N34" s="83">
        <f>+IF(M34='5'!$E$42,'5'!$F$42,IF(M34='5'!$E$43,'5'!$F$43,IF(M34='5'!$E$44,'5'!$F$44,IF(M34='5'!$E$45,'5'!$F$45,0))))</f>
        <v>0</v>
      </c>
      <c r="O34" s="85" t="str">
        <f>+IF(P34&lt;=4,'5'!$E$66,IF(P34&lt;=8,'5'!$E$65,IF(P34&lt;=20,'5'!$E$64,IF(P34&lt;=40,'5'!$E$63))))</f>
        <v>Baja (B)</v>
      </c>
      <c r="P34" s="83">
        <f t="shared" si="0"/>
        <v>0</v>
      </c>
      <c r="Q34" s="85" t="e">
        <f>+IF(R34&lt;=30,'5'!$F$102,IF(R34&lt;=120,'5'!$F$100,IF(R34&lt;=500,'5'!$F$98,IF(R34&lt;=4000,'5'!$F$96,0))))</f>
        <v>#DIV/0!</v>
      </c>
      <c r="R34" s="83" t="e">
        <f t="shared" si="1"/>
        <v>#DIV/0!</v>
      </c>
      <c r="S34" s="124" t="s">
        <v>580</v>
      </c>
      <c r="T34" s="124"/>
      <c r="U34" s="124"/>
    </row>
    <row r="35" spans="2:21" ht="91" customHeight="1" outlineLevel="1" x14ac:dyDescent="0.35">
      <c r="B35" s="78" t="s">
        <v>161</v>
      </c>
      <c r="C35" s="125" t="s">
        <v>68</v>
      </c>
      <c r="D35" s="125"/>
      <c r="E35" s="79">
        <f>+'3'!F35</f>
        <v>0</v>
      </c>
      <c r="F35" s="80" t="str">
        <f>+IF(E35=BD!$I$4,BD!$J$4,IF(E35=BD!$I$5,BD!$J$5,BD!$J$6))</f>
        <v xml:space="preserve"> -</v>
      </c>
      <c r="G35" s="81" t="str">
        <f>+IF(E35=BD!$I$5,BD!E20,BD!$J$6)</f>
        <v xml:space="preserve"> -</v>
      </c>
      <c r="H35" s="81" t="str">
        <f>+IF(E35=BD!$I$4,BD!F20,IF(E35=BD!$I$5,BD!F20,BD!$J$6))</f>
        <v xml:space="preserve"> -</v>
      </c>
      <c r="I35" s="82" t="e">
        <f>+'3'!M35</f>
        <v>#DIV/0!</v>
      </c>
      <c r="J35" s="83" t="e">
        <f>+'3'!L35</f>
        <v>#DIV/0!</v>
      </c>
      <c r="K35" s="84"/>
      <c r="L35" s="83" t="str">
        <f>+IF(K35='5'!$E$31,'5'!$F$31,IF(K35='5'!$E$32,'5'!$F$32,IF(K35='5'!$E$33,'5'!$F$33,IF(K35='5'!$E$34,'5'!$F$34,"0"))))</f>
        <v>0</v>
      </c>
      <c r="M35" s="84"/>
      <c r="N35" s="83">
        <f>+IF(M35='5'!$E$42,'5'!$F$42,IF(M35='5'!$E$43,'5'!$F$43,IF(M35='5'!$E$44,'5'!$F$44,IF(M35='5'!$E$45,'5'!$F$45,0))))</f>
        <v>0</v>
      </c>
      <c r="O35" s="85" t="str">
        <f>+IF(P35&lt;=4,'5'!$E$66,IF(P35&lt;=8,'5'!$E$65,IF(P35&lt;=20,'5'!$E$64,IF(P35&lt;=40,'5'!$E$63))))</f>
        <v>Baja (B)</v>
      </c>
      <c r="P35" s="83">
        <f t="shared" si="0"/>
        <v>0</v>
      </c>
      <c r="Q35" s="85" t="e">
        <f>+IF(R35&lt;=30,'5'!$F$102,IF(R35&lt;=120,'5'!$F$100,IF(R35&lt;=500,'5'!$F$98,IF(R35&lt;=4000,'5'!$F$96,0))))</f>
        <v>#DIV/0!</v>
      </c>
      <c r="R35" s="83" t="e">
        <f t="shared" si="1"/>
        <v>#DIV/0!</v>
      </c>
      <c r="S35" s="124" t="s">
        <v>580</v>
      </c>
      <c r="T35" s="124"/>
      <c r="U35" s="124"/>
    </row>
    <row r="36" spans="2:21" ht="86.5" customHeight="1" outlineLevel="1" x14ac:dyDescent="0.35">
      <c r="B36" s="78" t="s">
        <v>162</v>
      </c>
      <c r="C36" s="125" t="s">
        <v>400</v>
      </c>
      <c r="D36" s="125"/>
      <c r="E36" s="79">
        <f>+'3'!F36</f>
        <v>0</v>
      </c>
      <c r="F36" s="80" t="str">
        <f>+IF(E36=BD!$I$4,BD!$J$4,IF(E36=BD!$I$5,BD!$J$5,BD!$J$6))</f>
        <v xml:space="preserve"> -</v>
      </c>
      <c r="G36" s="81" t="str">
        <f>+IF(E36=BD!$I$5,BD!E21,BD!$J$6)</f>
        <v xml:space="preserve"> -</v>
      </c>
      <c r="H36" s="81" t="str">
        <f>+IF(E36=BD!$I$4,BD!F21,IF(E36=BD!$I$5,BD!F21,BD!$J$6))</f>
        <v xml:space="preserve"> -</v>
      </c>
      <c r="I36" s="82" t="e">
        <f>+'3'!M36</f>
        <v>#DIV/0!</v>
      </c>
      <c r="J36" s="83" t="e">
        <f>+'3'!L36</f>
        <v>#DIV/0!</v>
      </c>
      <c r="K36" s="84"/>
      <c r="L36" s="83" t="str">
        <f>+IF(K36='5'!$E$31,'5'!$F$31,IF(K36='5'!$E$32,'5'!$F$32,IF(K36='5'!$E$33,'5'!$F$33,IF(K36='5'!$E$34,'5'!$F$34,"0"))))</f>
        <v>0</v>
      </c>
      <c r="M36" s="84"/>
      <c r="N36" s="83">
        <f>+IF(M36='5'!$E$42,'5'!$F$42,IF(M36='5'!$E$43,'5'!$F$43,IF(M36='5'!$E$44,'5'!$F$44,IF(M36='5'!$E$45,'5'!$F$45,0))))</f>
        <v>0</v>
      </c>
      <c r="O36" s="85" t="str">
        <f>+IF(P36&lt;=4,'5'!$E$66,IF(P36&lt;=8,'5'!$E$65,IF(P36&lt;=20,'5'!$E$64,IF(P36&lt;=40,'5'!$E$63))))</f>
        <v>Baja (B)</v>
      </c>
      <c r="P36" s="83">
        <f t="shared" si="0"/>
        <v>0</v>
      </c>
      <c r="Q36" s="85" t="e">
        <f>+IF(R36&lt;=30,'5'!$F$102,IF(R36&lt;=120,'5'!$F$100,IF(R36&lt;=500,'5'!$F$98,IF(R36&lt;=4000,'5'!$F$96,0))))</f>
        <v>#DIV/0!</v>
      </c>
      <c r="R36" s="83" t="e">
        <f t="shared" si="1"/>
        <v>#DIV/0!</v>
      </c>
      <c r="S36" s="124" t="s">
        <v>580</v>
      </c>
      <c r="T36" s="124"/>
      <c r="U36" s="124"/>
    </row>
    <row r="37" spans="2:21" ht="192" customHeight="1" outlineLevel="1" x14ac:dyDescent="0.35">
      <c r="B37" s="78" t="s">
        <v>163</v>
      </c>
      <c r="C37" s="125" t="s">
        <v>401</v>
      </c>
      <c r="D37" s="125"/>
      <c r="E37" s="79">
        <f>+'3'!F37</f>
        <v>0</v>
      </c>
      <c r="F37" s="80" t="str">
        <f>+IF(E37=BD!$I$4,BD!$J$4,IF(E37=BD!$I$5,BD!$J$5,BD!$J$6))</f>
        <v xml:space="preserve"> -</v>
      </c>
      <c r="G37" s="81" t="str">
        <f>+IF(E37=BD!$I$5,BD!E22,BD!$J$6)</f>
        <v xml:space="preserve"> -</v>
      </c>
      <c r="H37" s="81" t="str">
        <f>+IF(E37=BD!$I$4,BD!F22,IF(E37=BD!$I$5,BD!F22,BD!$J$6))</f>
        <v xml:space="preserve"> -</v>
      </c>
      <c r="I37" s="82" t="e">
        <f>+'3'!M37</f>
        <v>#DIV/0!</v>
      </c>
      <c r="J37" s="83" t="e">
        <f>+'3'!L37</f>
        <v>#DIV/0!</v>
      </c>
      <c r="K37" s="84"/>
      <c r="L37" s="83" t="str">
        <f>+IF(K37='5'!$E$31,'5'!$F$31,IF(K37='5'!$E$32,'5'!$F$32,IF(K37='5'!$E$33,'5'!$F$33,IF(K37='5'!$E$34,'5'!$F$34,"0"))))</f>
        <v>0</v>
      </c>
      <c r="M37" s="84"/>
      <c r="N37" s="83">
        <f>+IF(M37='5'!$E$42,'5'!$F$42,IF(M37='5'!$E$43,'5'!$F$43,IF(M37='5'!$E$44,'5'!$F$44,IF(M37='5'!$E$45,'5'!$F$45,0))))</f>
        <v>0</v>
      </c>
      <c r="O37" s="85" t="str">
        <f>+IF(P37&lt;=4,'5'!$E$66,IF(P37&lt;=8,'5'!$E$65,IF(P37&lt;=20,'5'!$E$64,IF(P37&lt;=40,'5'!$E$63))))</f>
        <v>Baja (B)</v>
      </c>
      <c r="P37" s="83">
        <f t="shared" si="0"/>
        <v>0</v>
      </c>
      <c r="Q37" s="85" t="e">
        <f>+IF(R37&lt;=30,'5'!$F$102,IF(R37&lt;=120,'5'!$F$100,IF(R37&lt;=500,'5'!$F$98,IF(R37&lt;=4000,'5'!$F$96,0))))</f>
        <v>#DIV/0!</v>
      </c>
      <c r="R37" s="83" t="e">
        <f t="shared" si="1"/>
        <v>#DIV/0!</v>
      </c>
      <c r="S37" s="124" t="s">
        <v>580</v>
      </c>
      <c r="T37" s="124"/>
      <c r="U37" s="124"/>
    </row>
    <row r="38" spans="2:21" ht="157.5" customHeight="1" outlineLevel="1" x14ac:dyDescent="0.35">
      <c r="B38" s="78" t="s">
        <v>164</v>
      </c>
      <c r="C38" s="125" t="s">
        <v>403</v>
      </c>
      <c r="D38" s="125"/>
      <c r="E38" s="79">
        <f>+'3'!F38</f>
        <v>0</v>
      </c>
      <c r="F38" s="80" t="str">
        <f>+IF(E38=BD!$I$4,BD!$J$4,IF(E38=BD!$I$5,BD!$J$5,BD!$J$6))</f>
        <v xml:space="preserve"> -</v>
      </c>
      <c r="G38" s="81" t="str">
        <f>+IF(E38=BD!$I$5,BD!E23,BD!$J$6)</f>
        <v xml:space="preserve"> -</v>
      </c>
      <c r="H38" s="81" t="str">
        <f>+IF(E38=BD!$I$4,BD!F23,IF(E38=BD!$I$5,BD!F23,BD!$J$6))</f>
        <v xml:space="preserve"> -</v>
      </c>
      <c r="I38" s="82" t="e">
        <f>+'3'!M38</f>
        <v>#DIV/0!</v>
      </c>
      <c r="J38" s="83" t="e">
        <f>+'3'!L38</f>
        <v>#DIV/0!</v>
      </c>
      <c r="K38" s="84"/>
      <c r="L38" s="83" t="str">
        <f>+IF(K38='5'!$E$31,'5'!$F$31,IF(K38='5'!$E$32,'5'!$F$32,IF(K38='5'!$E$33,'5'!$F$33,IF(K38='5'!$E$34,'5'!$F$34,"0"))))</f>
        <v>0</v>
      </c>
      <c r="M38" s="84"/>
      <c r="N38" s="83">
        <f>+IF(M38='5'!$E$42,'5'!$F$42,IF(M38='5'!$E$43,'5'!$F$43,IF(M38='5'!$E$44,'5'!$F$44,IF(M38='5'!$E$45,'5'!$F$45,0))))</f>
        <v>0</v>
      </c>
      <c r="O38" s="85" t="str">
        <f>+IF(P38&lt;=4,'5'!$E$66,IF(P38&lt;=8,'5'!$E$65,IF(P38&lt;=20,'5'!$E$64,IF(P38&lt;=40,'5'!$E$63))))</f>
        <v>Baja (B)</v>
      </c>
      <c r="P38" s="83">
        <f t="shared" si="0"/>
        <v>0</v>
      </c>
      <c r="Q38" s="85" t="e">
        <f>+IF(R38&lt;=30,'5'!$F$102,IF(R38&lt;=120,'5'!$F$100,IF(R38&lt;=500,'5'!$F$98,IF(R38&lt;=4000,'5'!$F$96,0))))</f>
        <v>#DIV/0!</v>
      </c>
      <c r="R38" s="83" t="e">
        <f t="shared" si="1"/>
        <v>#DIV/0!</v>
      </c>
      <c r="S38" s="124" t="s">
        <v>580</v>
      </c>
      <c r="T38" s="124"/>
      <c r="U38" s="124"/>
    </row>
    <row r="39" spans="2:21" ht="108" customHeight="1" outlineLevel="1" x14ac:dyDescent="0.35">
      <c r="B39" s="78" t="s">
        <v>165</v>
      </c>
      <c r="C39" s="125" t="s">
        <v>404</v>
      </c>
      <c r="D39" s="125"/>
      <c r="E39" s="79">
        <f>+'3'!F39</f>
        <v>0</v>
      </c>
      <c r="F39" s="80" t="str">
        <f>+IF(E39=BD!$I$4,BD!$J$4,IF(E39=BD!$I$5,BD!$J$5,BD!$J$6))</f>
        <v xml:space="preserve"> -</v>
      </c>
      <c r="G39" s="81" t="str">
        <f>+IF(E39=BD!$I$5,BD!E24,BD!$J$6)</f>
        <v xml:space="preserve"> -</v>
      </c>
      <c r="H39" s="81" t="str">
        <f>+IF(E39=BD!$I$4,BD!F24,IF(E39=BD!$I$5,BD!F24,BD!$J$6))</f>
        <v xml:space="preserve"> -</v>
      </c>
      <c r="I39" s="82" t="e">
        <f>+'3'!M39</f>
        <v>#DIV/0!</v>
      </c>
      <c r="J39" s="83" t="e">
        <f>+'3'!L39</f>
        <v>#DIV/0!</v>
      </c>
      <c r="K39" s="84"/>
      <c r="L39" s="83" t="str">
        <f>+IF(K39='5'!$E$31,'5'!$F$31,IF(K39='5'!$E$32,'5'!$F$32,IF(K39='5'!$E$33,'5'!$F$33,IF(K39='5'!$E$34,'5'!$F$34,"0"))))</f>
        <v>0</v>
      </c>
      <c r="M39" s="84"/>
      <c r="N39" s="83">
        <f>+IF(M39='5'!$E$42,'5'!$F$42,IF(M39='5'!$E$43,'5'!$F$43,IF(M39='5'!$E$44,'5'!$F$44,IF(M39='5'!$E$45,'5'!$F$45,0))))</f>
        <v>0</v>
      </c>
      <c r="O39" s="85" t="str">
        <f>+IF(P39&lt;=4,'5'!$E$66,IF(P39&lt;=8,'5'!$E$65,IF(P39&lt;=20,'5'!$E$64,IF(P39&lt;=40,'5'!$E$63))))</f>
        <v>Baja (B)</v>
      </c>
      <c r="P39" s="83">
        <f t="shared" si="0"/>
        <v>0</v>
      </c>
      <c r="Q39" s="85" t="e">
        <f>+IF(R39&lt;=30,'5'!$F$102,IF(R39&lt;=120,'5'!$F$100,IF(R39&lt;=500,'5'!$F$98,IF(R39&lt;=4000,'5'!$F$96,0))))</f>
        <v>#DIV/0!</v>
      </c>
      <c r="R39" s="83" t="e">
        <f t="shared" si="1"/>
        <v>#DIV/0!</v>
      </c>
      <c r="S39" s="124" t="s">
        <v>580</v>
      </c>
      <c r="T39" s="124"/>
      <c r="U39" s="124"/>
    </row>
    <row r="40" spans="2:21" ht="107" customHeight="1" outlineLevel="1" x14ac:dyDescent="0.35">
      <c r="B40" s="78" t="s">
        <v>166</v>
      </c>
      <c r="C40" s="125" t="s">
        <v>405</v>
      </c>
      <c r="D40" s="125"/>
      <c r="E40" s="79">
        <f>+'3'!F40</f>
        <v>0</v>
      </c>
      <c r="F40" s="80" t="str">
        <f>+IF(E40=BD!$I$4,BD!$J$4,IF(E40=BD!$I$5,BD!$J$5,BD!$J$6))</f>
        <v xml:space="preserve"> -</v>
      </c>
      <c r="G40" s="81" t="str">
        <f>+IF(E40=BD!$I$5,BD!E25,BD!$J$6)</f>
        <v xml:space="preserve"> -</v>
      </c>
      <c r="H40" s="81" t="str">
        <f>+IF(E40=BD!$I$4,BD!F25,IF(E40=BD!$I$5,BD!F25,BD!$J$6))</f>
        <v xml:space="preserve"> -</v>
      </c>
      <c r="I40" s="82" t="e">
        <f>+'3'!M40</f>
        <v>#DIV/0!</v>
      </c>
      <c r="J40" s="83" t="e">
        <f>+'3'!L40</f>
        <v>#DIV/0!</v>
      </c>
      <c r="K40" s="84"/>
      <c r="L40" s="83" t="str">
        <f>+IF(K40='5'!$E$31,'5'!$F$31,IF(K40='5'!$E$32,'5'!$F$32,IF(K40='5'!$E$33,'5'!$F$33,IF(K40='5'!$E$34,'5'!$F$34,"0"))))</f>
        <v>0</v>
      </c>
      <c r="M40" s="84"/>
      <c r="N40" s="83">
        <f>+IF(M40='5'!$E$42,'5'!$F$42,IF(M40='5'!$E$43,'5'!$F$43,IF(M40='5'!$E$44,'5'!$F$44,IF(M40='5'!$E$45,'5'!$F$45,0))))</f>
        <v>0</v>
      </c>
      <c r="O40" s="85" t="str">
        <f>+IF(P40&lt;=4,'5'!$E$66,IF(P40&lt;=8,'5'!$E$65,IF(P40&lt;=20,'5'!$E$64,IF(P40&lt;=40,'5'!$E$63))))</f>
        <v>Baja (B)</v>
      </c>
      <c r="P40" s="83">
        <f t="shared" si="0"/>
        <v>0</v>
      </c>
      <c r="Q40" s="85" t="e">
        <f>+IF(R40&lt;=30,'5'!$F$102,IF(R40&lt;=120,'5'!$F$100,IF(R40&lt;=500,'5'!$F$98,IF(R40&lt;=4000,'5'!$F$96,0))))</f>
        <v>#DIV/0!</v>
      </c>
      <c r="R40" s="83" t="e">
        <f t="shared" si="1"/>
        <v>#DIV/0!</v>
      </c>
      <c r="S40" s="124" t="s">
        <v>580</v>
      </c>
      <c r="T40" s="124"/>
      <c r="U40" s="124"/>
    </row>
    <row r="41" spans="2:21" ht="118" customHeight="1" outlineLevel="1" x14ac:dyDescent="0.35">
      <c r="B41" s="78" t="s">
        <v>167</v>
      </c>
      <c r="C41" s="125" t="s">
        <v>406</v>
      </c>
      <c r="D41" s="125"/>
      <c r="E41" s="79">
        <f>+'3'!F41</f>
        <v>0</v>
      </c>
      <c r="F41" s="80" t="str">
        <f>+IF(E41=BD!$I$4,BD!$J$4,IF(E41=BD!$I$5,BD!$J$5,BD!$J$6))</f>
        <v xml:space="preserve"> -</v>
      </c>
      <c r="G41" s="81" t="str">
        <f>+IF(E41=BD!$I$5,BD!E26,BD!$J$6)</f>
        <v xml:space="preserve"> -</v>
      </c>
      <c r="H41" s="81" t="str">
        <f>+IF(E41=BD!$I$4,BD!F26,IF(E41=BD!$I$5,BD!F26,BD!$J$6))</f>
        <v xml:space="preserve"> -</v>
      </c>
      <c r="I41" s="82" t="e">
        <f>+'3'!M41</f>
        <v>#DIV/0!</v>
      </c>
      <c r="J41" s="83" t="e">
        <f>+'3'!L41</f>
        <v>#DIV/0!</v>
      </c>
      <c r="K41" s="84"/>
      <c r="L41" s="83" t="str">
        <f>+IF(K41='5'!$E$31,'5'!$F$31,IF(K41='5'!$E$32,'5'!$F$32,IF(K41='5'!$E$33,'5'!$F$33,IF(K41='5'!$E$34,'5'!$F$34,"0"))))</f>
        <v>0</v>
      </c>
      <c r="M41" s="84"/>
      <c r="N41" s="83">
        <f>+IF(M41='5'!$E$42,'5'!$F$42,IF(M41='5'!$E$43,'5'!$F$43,IF(M41='5'!$E$44,'5'!$F$44,IF(M41='5'!$E$45,'5'!$F$45,0))))</f>
        <v>0</v>
      </c>
      <c r="O41" s="85" t="str">
        <f>+IF(P41&lt;=4,'5'!$E$66,IF(P41&lt;=8,'5'!$E$65,IF(P41&lt;=20,'5'!$E$64,IF(P41&lt;=40,'5'!$E$63))))</f>
        <v>Baja (B)</v>
      </c>
      <c r="P41" s="83">
        <f t="shared" si="0"/>
        <v>0</v>
      </c>
      <c r="Q41" s="85" t="e">
        <f>+IF(R41&lt;=30,'5'!$F$102,IF(R41&lt;=120,'5'!$F$100,IF(R41&lt;=500,'5'!$F$98,IF(R41&lt;=4000,'5'!$F$96,0))))</f>
        <v>#DIV/0!</v>
      </c>
      <c r="R41" s="83" t="e">
        <f t="shared" si="1"/>
        <v>#DIV/0!</v>
      </c>
      <c r="S41" s="124" t="s">
        <v>580</v>
      </c>
      <c r="T41" s="124"/>
      <c r="U41" s="124"/>
    </row>
    <row r="42" spans="2:21" ht="118" customHeight="1" outlineLevel="1" x14ac:dyDescent="0.35">
      <c r="B42" s="78" t="s">
        <v>168</v>
      </c>
      <c r="C42" s="125" t="s">
        <v>407</v>
      </c>
      <c r="D42" s="125"/>
      <c r="E42" s="79">
        <f>+'3'!F42</f>
        <v>0</v>
      </c>
      <c r="F42" s="80" t="str">
        <f>+IF(E42=BD!$I$4,BD!$J$4,IF(E42=BD!$I$5,BD!$J$5,BD!$J$6))</f>
        <v xml:space="preserve"> -</v>
      </c>
      <c r="G42" s="81" t="str">
        <f>+IF(E42=BD!$I$5,BD!E27,BD!$J$6)</f>
        <v xml:space="preserve"> -</v>
      </c>
      <c r="H42" s="81" t="str">
        <f>+IF(E42=BD!$I$4,BD!F27,IF(E42=BD!$I$5,BD!F27,BD!$J$6))</f>
        <v xml:space="preserve"> -</v>
      </c>
      <c r="I42" s="82" t="e">
        <f>+'3'!M42</f>
        <v>#DIV/0!</v>
      </c>
      <c r="J42" s="83" t="e">
        <f>+'3'!L42</f>
        <v>#DIV/0!</v>
      </c>
      <c r="K42" s="84"/>
      <c r="L42" s="83" t="str">
        <f>+IF(K42='5'!$E$31,'5'!$F$31,IF(K42='5'!$E$32,'5'!$F$32,IF(K42='5'!$E$33,'5'!$F$33,IF(K42='5'!$E$34,'5'!$F$34,"0"))))</f>
        <v>0</v>
      </c>
      <c r="M42" s="84"/>
      <c r="N42" s="83">
        <f>+IF(M42='5'!$E$42,'5'!$F$42,IF(M42='5'!$E$43,'5'!$F$43,IF(M42='5'!$E$44,'5'!$F$44,IF(M42='5'!$E$45,'5'!$F$45,0))))</f>
        <v>0</v>
      </c>
      <c r="O42" s="85" t="str">
        <f>+IF(P42&lt;=4,'5'!$E$66,IF(P42&lt;=8,'5'!$E$65,IF(P42&lt;=20,'5'!$E$64,IF(P42&lt;=40,'5'!$E$63))))</f>
        <v>Baja (B)</v>
      </c>
      <c r="P42" s="83">
        <f t="shared" si="0"/>
        <v>0</v>
      </c>
      <c r="Q42" s="85" t="e">
        <f>+IF(R42&lt;=30,'5'!$F$102,IF(R42&lt;=120,'5'!$F$100,IF(R42&lt;=500,'5'!$F$98,IF(R42&lt;=4000,'5'!$F$96,0))))</f>
        <v>#DIV/0!</v>
      </c>
      <c r="R42" s="83" t="e">
        <f t="shared" si="1"/>
        <v>#DIV/0!</v>
      </c>
      <c r="S42" s="124" t="s">
        <v>580</v>
      </c>
      <c r="T42" s="124"/>
      <c r="U42" s="124"/>
    </row>
    <row r="43" spans="2:21" ht="117" customHeight="1" outlineLevel="1" x14ac:dyDescent="0.35">
      <c r="B43" s="78" t="s">
        <v>169</v>
      </c>
      <c r="C43" s="125" t="s">
        <v>408</v>
      </c>
      <c r="D43" s="125"/>
      <c r="E43" s="79">
        <f>+'3'!F43</f>
        <v>0</v>
      </c>
      <c r="F43" s="80" t="str">
        <f>+IF(E43=BD!$I$4,BD!$J$4,IF(E43=BD!$I$5,BD!$J$5,BD!$J$6))</f>
        <v xml:space="preserve"> -</v>
      </c>
      <c r="G43" s="81" t="str">
        <f>+IF(E43=BD!$I$5,BD!E28,BD!$J$6)</f>
        <v xml:space="preserve"> -</v>
      </c>
      <c r="H43" s="81" t="str">
        <f>+IF(E43=BD!$I$4,BD!F28,IF(E43=BD!$I$5,BD!F28,BD!$J$6))</f>
        <v xml:space="preserve"> -</v>
      </c>
      <c r="I43" s="82" t="e">
        <f>+'3'!M43</f>
        <v>#DIV/0!</v>
      </c>
      <c r="J43" s="83" t="e">
        <f>+'3'!L43</f>
        <v>#DIV/0!</v>
      </c>
      <c r="K43" s="84"/>
      <c r="L43" s="83" t="str">
        <f>+IF(K43='5'!$E$31,'5'!$F$31,IF(K43='5'!$E$32,'5'!$F$32,IF(K43='5'!$E$33,'5'!$F$33,IF(K43='5'!$E$34,'5'!$F$34,"0"))))</f>
        <v>0</v>
      </c>
      <c r="M43" s="84"/>
      <c r="N43" s="83">
        <f>+IF(M43='5'!$E$42,'5'!$F$42,IF(M43='5'!$E$43,'5'!$F$43,IF(M43='5'!$E$44,'5'!$F$44,IF(M43='5'!$E$45,'5'!$F$45,0))))</f>
        <v>0</v>
      </c>
      <c r="O43" s="85" t="str">
        <f>+IF(P43&lt;=4,'5'!$E$66,IF(P43&lt;=8,'5'!$E$65,IF(P43&lt;=20,'5'!$E$64,IF(P43&lt;=40,'5'!$E$63))))</f>
        <v>Baja (B)</v>
      </c>
      <c r="P43" s="83">
        <f t="shared" si="0"/>
        <v>0</v>
      </c>
      <c r="Q43" s="85" t="e">
        <f>+IF(R43&lt;=30,'5'!$F$102,IF(R43&lt;=120,'5'!$F$100,IF(R43&lt;=500,'5'!$F$98,IF(R43&lt;=4000,'5'!$F$96,0))))</f>
        <v>#DIV/0!</v>
      </c>
      <c r="R43" s="83" t="e">
        <f t="shared" si="1"/>
        <v>#DIV/0!</v>
      </c>
      <c r="S43" s="124" t="s">
        <v>580</v>
      </c>
      <c r="T43" s="124"/>
      <c r="U43" s="124"/>
    </row>
    <row r="44" spans="2:21" ht="129" customHeight="1" outlineLevel="1" x14ac:dyDescent="0.35">
      <c r="B44" s="78" t="s">
        <v>170</v>
      </c>
      <c r="C44" s="125" t="s">
        <v>69</v>
      </c>
      <c r="D44" s="125"/>
      <c r="E44" s="79">
        <f>+'3'!F44</f>
        <v>0</v>
      </c>
      <c r="F44" s="80" t="str">
        <f>+IF(E44=BD!$I$4,BD!$J$4,IF(E44=BD!$I$5,BD!$J$5,BD!$J$6))</f>
        <v xml:space="preserve"> -</v>
      </c>
      <c r="G44" s="81" t="str">
        <f>+IF(E44=BD!$I$5,BD!E29,BD!$J$6)</f>
        <v xml:space="preserve"> -</v>
      </c>
      <c r="H44" s="81" t="str">
        <f>+IF(E44=BD!$I$4,BD!F29,IF(E44=BD!$I$5,BD!F29,BD!$J$6))</f>
        <v xml:space="preserve"> -</v>
      </c>
      <c r="I44" s="82" t="e">
        <f>+'3'!M44</f>
        <v>#DIV/0!</v>
      </c>
      <c r="J44" s="83" t="e">
        <f>+'3'!L44</f>
        <v>#DIV/0!</v>
      </c>
      <c r="K44" s="84"/>
      <c r="L44" s="83" t="str">
        <f>+IF(K44='5'!$E$31,'5'!$F$31,IF(K44='5'!$E$32,'5'!$F$32,IF(K44='5'!$E$33,'5'!$F$33,IF(K44='5'!$E$34,'5'!$F$34,"0"))))</f>
        <v>0</v>
      </c>
      <c r="M44" s="84"/>
      <c r="N44" s="83">
        <f>+IF(M44='5'!$E$42,'5'!$F$42,IF(M44='5'!$E$43,'5'!$F$43,IF(M44='5'!$E$44,'5'!$F$44,IF(M44='5'!$E$45,'5'!$F$45,0))))</f>
        <v>0</v>
      </c>
      <c r="O44" s="85" t="str">
        <f>+IF(P44&lt;=4,'5'!$E$66,IF(P44&lt;=8,'5'!$E$65,IF(P44&lt;=20,'5'!$E$64,IF(P44&lt;=40,'5'!$E$63))))</f>
        <v>Baja (B)</v>
      </c>
      <c r="P44" s="83">
        <f t="shared" si="0"/>
        <v>0</v>
      </c>
      <c r="Q44" s="85" t="e">
        <f>+IF(R44&lt;=30,'5'!$F$102,IF(R44&lt;=120,'5'!$F$100,IF(R44&lt;=500,'5'!$F$98,IF(R44&lt;=4000,'5'!$F$96,0))))</f>
        <v>#DIV/0!</v>
      </c>
      <c r="R44" s="83" t="e">
        <f t="shared" si="1"/>
        <v>#DIV/0!</v>
      </c>
      <c r="S44" s="124" t="s">
        <v>580</v>
      </c>
      <c r="T44" s="124"/>
      <c r="U44" s="124"/>
    </row>
    <row r="45" spans="2:21" ht="98" customHeight="1" outlineLevel="1" x14ac:dyDescent="0.35">
      <c r="B45" s="78" t="s">
        <v>171</v>
      </c>
      <c r="C45" s="125" t="s">
        <v>409</v>
      </c>
      <c r="D45" s="125"/>
      <c r="E45" s="79">
        <f>+'3'!F45</f>
        <v>0</v>
      </c>
      <c r="F45" s="80" t="str">
        <f>+IF(E45=BD!$I$4,BD!$J$4,IF(E45=BD!$I$5,BD!$J$5,BD!$J$6))</f>
        <v xml:space="preserve"> -</v>
      </c>
      <c r="G45" s="81" t="str">
        <f>+IF(E45=BD!$I$5,BD!E30,BD!$J$6)</f>
        <v xml:space="preserve"> -</v>
      </c>
      <c r="H45" s="81" t="str">
        <f>+IF(E45=BD!$I$4,BD!F30,IF(E45=BD!$I$5,BD!F30,BD!$J$6))</f>
        <v xml:space="preserve"> -</v>
      </c>
      <c r="I45" s="82" t="e">
        <f>+'3'!M45</f>
        <v>#DIV/0!</v>
      </c>
      <c r="J45" s="83" t="e">
        <f>+'3'!L45</f>
        <v>#DIV/0!</v>
      </c>
      <c r="K45" s="84"/>
      <c r="L45" s="83" t="str">
        <f>+IF(K45='5'!$E$31,'5'!$F$31,IF(K45='5'!$E$32,'5'!$F$32,IF(K45='5'!$E$33,'5'!$F$33,IF(K45='5'!$E$34,'5'!$F$34,"0"))))</f>
        <v>0</v>
      </c>
      <c r="M45" s="84"/>
      <c r="N45" s="83">
        <f>+IF(M45='5'!$E$42,'5'!$F$42,IF(M45='5'!$E$43,'5'!$F$43,IF(M45='5'!$E$44,'5'!$F$44,IF(M45='5'!$E$45,'5'!$F$45,0))))</f>
        <v>0</v>
      </c>
      <c r="O45" s="85" t="str">
        <f>+IF(P45&lt;=4,'5'!$E$66,IF(P45&lt;=8,'5'!$E$65,IF(P45&lt;=20,'5'!$E$64,IF(P45&lt;=40,'5'!$E$63))))</f>
        <v>Baja (B)</v>
      </c>
      <c r="P45" s="83">
        <f t="shared" si="0"/>
        <v>0</v>
      </c>
      <c r="Q45" s="85" t="e">
        <f>+IF(R45&lt;=30,'5'!$F$102,IF(R45&lt;=120,'5'!$F$100,IF(R45&lt;=500,'5'!$F$98,IF(R45&lt;=4000,'5'!$F$96,0))))</f>
        <v>#DIV/0!</v>
      </c>
      <c r="R45" s="83" t="e">
        <f t="shared" si="1"/>
        <v>#DIV/0!</v>
      </c>
      <c r="S45" s="124" t="s">
        <v>580</v>
      </c>
      <c r="T45" s="124"/>
      <c r="U45" s="124"/>
    </row>
    <row r="46" spans="2:21" ht="103" customHeight="1" outlineLevel="1" x14ac:dyDescent="0.35">
      <c r="B46" s="78" t="s">
        <v>172</v>
      </c>
      <c r="C46" s="125" t="s">
        <v>70</v>
      </c>
      <c r="D46" s="125"/>
      <c r="E46" s="79">
        <f>+'3'!F46</f>
        <v>0</v>
      </c>
      <c r="F46" s="80" t="str">
        <f>+IF(E46=BD!$I$4,BD!$J$4,IF(E46=BD!$I$5,BD!$J$5,BD!$J$6))</f>
        <v xml:space="preserve"> -</v>
      </c>
      <c r="G46" s="81" t="str">
        <f>+IF(E46=BD!$I$5,BD!E31,BD!$J$6)</f>
        <v xml:space="preserve"> -</v>
      </c>
      <c r="H46" s="81" t="str">
        <f>+IF(E46=BD!$I$4,BD!F31,IF(E46=BD!$I$5,BD!F31,BD!$J$6))</f>
        <v xml:space="preserve"> -</v>
      </c>
      <c r="I46" s="82" t="e">
        <f>+'3'!M46</f>
        <v>#DIV/0!</v>
      </c>
      <c r="J46" s="83" t="e">
        <f>+'3'!L46</f>
        <v>#DIV/0!</v>
      </c>
      <c r="K46" s="84"/>
      <c r="L46" s="83" t="str">
        <f>+IF(K46='5'!$E$31,'5'!$F$31,IF(K46='5'!$E$32,'5'!$F$32,IF(K46='5'!$E$33,'5'!$F$33,IF(K46='5'!$E$34,'5'!$F$34,"0"))))</f>
        <v>0</v>
      </c>
      <c r="M46" s="84"/>
      <c r="N46" s="83">
        <f>+IF(M46='5'!$E$42,'5'!$F$42,IF(M46='5'!$E$43,'5'!$F$43,IF(M46='5'!$E$44,'5'!$F$44,IF(M46='5'!$E$45,'5'!$F$45,0))))</f>
        <v>0</v>
      </c>
      <c r="O46" s="85" t="str">
        <f>+IF(P46&lt;=4,'5'!$E$66,IF(P46&lt;=8,'5'!$E$65,IF(P46&lt;=20,'5'!$E$64,IF(P46&lt;=40,'5'!$E$63))))</f>
        <v>Baja (B)</v>
      </c>
      <c r="P46" s="83">
        <f t="shared" si="0"/>
        <v>0</v>
      </c>
      <c r="Q46" s="85" t="e">
        <f>+IF(R46&lt;=30,'5'!$F$102,IF(R46&lt;=120,'5'!$F$100,IF(R46&lt;=500,'5'!$F$98,IF(R46&lt;=4000,'5'!$F$96,0))))</f>
        <v>#DIV/0!</v>
      </c>
      <c r="R46" s="83" t="e">
        <f t="shared" si="1"/>
        <v>#DIV/0!</v>
      </c>
      <c r="S46" s="124" t="s">
        <v>580</v>
      </c>
      <c r="T46" s="124"/>
      <c r="U46" s="124"/>
    </row>
    <row r="47" spans="2:21" ht="95.5" customHeight="1" outlineLevel="1" x14ac:dyDescent="0.35">
      <c r="B47" s="78" t="s">
        <v>173</v>
      </c>
      <c r="C47" s="125" t="s">
        <v>71</v>
      </c>
      <c r="D47" s="125"/>
      <c r="E47" s="79">
        <f>+'3'!F47</f>
        <v>0</v>
      </c>
      <c r="F47" s="80" t="str">
        <f>+IF(E47=BD!$I$4,BD!$J$4,IF(E47=BD!$I$5,BD!$J$5,BD!$J$6))</f>
        <v xml:space="preserve"> -</v>
      </c>
      <c r="G47" s="81" t="str">
        <f>+IF(E47=BD!$I$5,BD!E32,BD!$J$6)</f>
        <v xml:space="preserve"> -</v>
      </c>
      <c r="H47" s="81" t="str">
        <f>+IF(E47=BD!$I$4,BD!F32,IF(E47=BD!$I$5,BD!F32,BD!$J$6))</f>
        <v xml:space="preserve"> -</v>
      </c>
      <c r="I47" s="82" t="e">
        <f>+'3'!M47</f>
        <v>#DIV/0!</v>
      </c>
      <c r="J47" s="83" t="e">
        <f>+'3'!L47</f>
        <v>#DIV/0!</v>
      </c>
      <c r="K47" s="84"/>
      <c r="L47" s="83" t="str">
        <f>+IF(K47='5'!$E$31,'5'!$F$31,IF(K47='5'!$E$32,'5'!$F$32,IF(K47='5'!$E$33,'5'!$F$33,IF(K47='5'!$E$34,'5'!$F$34,"0"))))</f>
        <v>0</v>
      </c>
      <c r="M47" s="84"/>
      <c r="N47" s="83">
        <f>+IF(M47='5'!$E$42,'5'!$F$42,IF(M47='5'!$E$43,'5'!$F$43,IF(M47='5'!$E$44,'5'!$F$44,IF(M47='5'!$E$45,'5'!$F$45,0))))</f>
        <v>0</v>
      </c>
      <c r="O47" s="85" t="str">
        <f>+IF(P47&lt;=4,'5'!$E$66,IF(P47&lt;=8,'5'!$E$65,IF(P47&lt;=20,'5'!$E$64,IF(P47&lt;=40,'5'!$E$63))))</f>
        <v>Baja (B)</v>
      </c>
      <c r="P47" s="83">
        <f t="shared" si="0"/>
        <v>0</v>
      </c>
      <c r="Q47" s="85" t="e">
        <f>+IF(R47&lt;=30,'5'!$F$102,IF(R47&lt;=120,'5'!$F$100,IF(R47&lt;=500,'5'!$F$98,IF(R47&lt;=4000,'5'!$F$96,0))))</f>
        <v>#DIV/0!</v>
      </c>
      <c r="R47" s="83" t="e">
        <f t="shared" si="1"/>
        <v>#DIV/0!</v>
      </c>
      <c r="S47" s="124" t="s">
        <v>580</v>
      </c>
      <c r="T47" s="124"/>
      <c r="U47" s="124"/>
    </row>
    <row r="48" spans="2:21" ht="98" customHeight="1" outlineLevel="1" x14ac:dyDescent="0.35">
      <c r="B48" s="78" t="s">
        <v>174</v>
      </c>
      <c r="C48" s="125" t="s">
        <v>72</v>
      </c>
      <c r="D48" s="125"/>
      <c r="E48" s="79">
        <f>+'3'!F48</f>
        <v>0</v>
      </c>
      <c r="F48" s="80" t="str">
        <f>+IF(E48=BD!$I$4,BD!$J$4,IF(E48=BD!$I$5,BD!$J$5,BD!$J$6))</f>
        <v xml:space="preserve"> -</v>
      </c>
      <c r="G48" s="81" t="str">
        <f>+IF(E48=BD!$I$5,BD!E33,BD!$J$6)</f>
        <v xml:space="preserve"> -</v>
      </c>
      <c r="H48" s="81" t="str">
        <f>+IF(E48=BD!$I$4,BD!F33,IF(E48=BD!$I$5,BD!F33,BD!$J$6))</f>
        <v xml:space="preserve"> -</v>
      </c>
      <c r="I48" s="82" t="e">
        <f>+'3'!M48</f>
        <v>#DIV/0!</v>
      </c>
      <c r="J48" s="83" t="e">
        <f>+'3'!L48</f>
        <v>#DIV/0!</v>
      </c>
      <c r="K48" s="84"/>
      <c r="L48" s="83" t="str">
        <f>+IF(K48='5'!$E$31,'5'!$F$31,IF(K48='5'!$E$32,'5'!$F$32,IF(K48='5'!$E$33,'5'!$F$33,IF(K48='5'!$E$34,'5'!$F$34,"0"))))</f>
        <v>0</v>
      </c>
      <c r="M48" s="84"/>
      <c r="N48" s="83">
        <f>+IF(M48='5'!$E$42,'5'!$F$42,IF(M48='5'!$E$43,'5'!$F$43,IF(M48='5'!$E$44,'5'!$F$44,IF(M48='5'!$E$45,'5'!$F$45,0))))</f>
        <v>0</v>
      </c>
      <c r="O48" s="85" t="str">
        <f>+IF(P48&lt;=4,'5'!$E$66,IF(P48&lt;=8,'5'!$E$65,IF(P48&lt;=20,'5'!$E$64,IF(P48&lt;=40,'5'!$E$63))))</f>
        <v>Baja (B)</v>
      </c>
      <c r="P48" s="83">
        <f t="shared" si="0"/>
        <v>0</v>
      </c>
      <c r="Q48" s="85" t="e">
        <f>+IF(R48&lt;=30,'5'!$F$102,IF(R48&lt;=120,'5'!$F$100,IF(R48&lt;=500,'5'!$F$98,IF(R48&lt;=4000,'5'!$F$96,0))))</f>
        <v>#DIV/0!</v>
      </c>
      <c r="R48" s="83" t="e">
        <f t="shared" si="1"/>
        <v>#DIV/0!</v>
      </c>
      <c r="S48" s="124" t="s">
        <v>580</v>
      </c>
      <c r="T48" s="124"/>
      <c r="U48" s="124"/>
    </row>
    <row r="49" spans="2:21" ht="91.5" customHeight="1" outlineLevel="1" x14ac:dyDescent="0.35">
      <c r="B49" s="78" t="s">
        <v>175</v>
      </c>
      <c r="C49" s="125" t="s">
        <v>410</v>
      </c>
      <c r="D49" s="125"/>
      <c r="E49" s="79">
        <f>+'3'!F49</f>
        <v>0</v>
      </c>
      <c r="F49" s="80" t="str">
        <f>+IF(E49=BD!$I$4,BD!$J$4,IF(E49=BD!$I$5,BD!$J$5,BD!$J$6))</f>
        <v xml:space="preserve"> -</v>
      </c>
      <c r="G49" s="81" t="str">
        <f>+IF(E49=BD!$I$5,BD!E34,BD!$J$6)</f>
        <v xml:space="preserve"> -</v>
      </c>
      <c r="H49" s="81" t="str">
        <f>+IF(E49=BD!$I$4,BD!F34,IF(E49=BD!$I$5,BD!F34,BD!$J$6))</f>
        <v xml:space="preserve"> -</v>
      </c>
      <c r="I49" s="82" t="e">
        <f>+'3'!M49</f>
        <v>#DIV/0!</v>
      </c>
      <c r="J49" s="83" t="e">
        <f>+'3'!L49</f>
        <v>#DIV/0!</v>
      </c>
      <c r="K49" s="84"/>
      <c r="L49" s="83" t="str">
        <f>+IF(K49='5'!$E$31,'5'!$F$31,IF(K49='5'!$E$32,'5'!$F$32,IF(K49='5'!$E$33,'5'!$F$33,IF(K49='5'!$E$34,'5'!$F$34,"0"))))</f>
        <v>0</v>
      </c>
      <c r="M49" s="84"/>
      <c r="N49" s="83">
        <f>+IF(M49='5'!$E$42,'5'!$F$42,IF(M49='5'!$E$43,'5'!$F$43,IF(M49='5'!$E$44,'5'!$F$44,IF(M49='5'!$E$45,'5'!$F$45,0))))</f>
        <v>0</v>
      </c>
      <c r="O49" s="85" t="str">
        <f>+IF(P49&lt;=4,'5'!$E$66,IF(P49&lt;=8,'5'!$E$65,IF(P49&lt;=20,'5'!$E$64,IF(P49&lt;=40,'5'!$E$63))))</f>
        <v>Baja (B)</v>
      </c>
      <c r="P49" s="83">
        <f t="shared" si="0"/>
        <v>0</v>
      </c>
      <c r="Q49" s="85" t="e">
        <f>+IF(R49&lt;=30,'5'!$F$102,IF(R49&lt;=120,'5'!$F$100,IF(R49&lt;=500,'5'!$F$98,IF(R49&lt;=4000,'5'!$F$96,0))))</f>
        <v>#DIV/0!</v>
      </c>
      <c r="R49" s="83" t="e">
        <f t="shared" si="1"/>
        <v>#DIV/0!</v>
      </c>
      <c r="S49" s="124" t="s">
        <v>580</v>
      </c>
      <c r="T49" s="124"/>
      <c r="U49" s="124"/>
    </row>
    <row r="50" spans="2:21" ht="102.5" customHeight="1" outlineLevel="1" x14ac:dyDescent="0.35">
      <c r="B50" s="78" t="s">
        <v>176</v>
      </c>
      <c r="C50" s="125" t="s">
        <v>73</v>
      </c>
      <c r="D50" s="125"/>
      <c r="E50" s="79">
        <f>+'3'!F50</f>
        <v>0</v>
      </c>
      <c r="F50" s="80" t="str">
        <f>+IF(E50=BD!$I$4,BD!$J$4,IF(E50=BD!$I$5,BD!$J$5,BD!$J$6))</f>
        <v xml:space="preserve"> -</v>
      </c>
      <c r="G50" s="81" t="str">
        <f>+IF(E50=BD!$I$5,BD!E35,BD!$J$6)</f>
        <v xml:space="preserve"> -</v>
      </c>
      <c r="H50" s="81" t="str">
        <f>+IF(E50=BD!$I$4,BD!F35,IF(E50=BD!$I$5,BD!F35,BD!$J$6))</f>
        <v xml:space="preserve"> -</v>
      </c>
      <c r="I50" s="82" t="e">
        <f>+'3'!M50</f>
        <v>#DIV/0!</v>
      </c>
      <c r="J50" s="83" t="e">
        <f>+'3'!L50</f>
        <v>#DIV/0!</v>
      </c>
      <c r="K50" s="84"/>
      <c r="L50" s="83" t="str">
        <f>+IF(K50='5'!$E$31,'5'!$F$31,IF(K50='5'!$E$32,'5'!$F$32,IF(K50='5'!$E$33,'5'!$F$33,IF(K50='5'!$E$34,'5'!$F$34,"0"))))</f>
        <v>0</v>
      </c>
      <c r="M50" s="84"/>
      <c r="N50" s="83">
        <f>+IF(M50='5'!$E$42,'5'!$F$42,IF(M50='5'!$E$43,'5'!$F$43,IF(M50='5'!$E$44,'5'!$F$44,IF(M50='5'!$E$45,'5'!$F$45,0))))</f>
        <v>0</v>
      </c>
      <c r="O50" s="85" t="str">
        <f>+IF(P50&lt;=4,'5'!$E$66,IF(P50&lt;=8,'5'!$E$65,IF(P50&lt;=20,'5'!$E$64,IF(P50&lt;=40,'5'!$E$63))))</f>
        <v>Baja (B)</v>
      </c>
      <c r="P50" s="83">
        <f t="shared" si="0"/>
        <v>0</v>
      </c>
      <c r="Q50" s="85" t="e">
        <f>+IF(R50&lt;=30,'5'!$F$102,IF(R50&lt;=120,'5'!$F$100,IF(R50&lt;=500,'5'!$F$98,IF(R50&lt;=4000,'5'!$F$96,0))))</f>
        <v>#DIV/0!</v>
      </c>
      <c r="R50" s="83" t="e">
        <f t="shared" si="1"/>
        <v>#DIV/0!</v>
      </c>
      <c r="S50" s="124" t="s">
        <v>580</v>
      </c>
      <c r="T50" s="124"/>
      <c r="U50" s="124"/>
    </row>
    <row r="51" spans="2:21" ht="96.5" customHeight="1" outlineLevel="1" x14ac:dyDescent="0.35">
      <c r="B51" s="78" t="s">
        <v>177</v>
      </c>
      <c r="C51" s="125" t="s">
        <v>74</v>
      </c>
      <c r="D51" s="125"/>
      <c r="E51" s="79">
        <f>+'3'!F51</f>
        <v>0</v>
      </c>
      <c r="F51" s="80" t="str">
        <f>+IF(E51=BD!$I$4,BD!$J$4,IF(E51=BD!$I$5,BD!$J$5,BD!$J$6))</f>
        <v xml:space="preserve"> -</v>
      </c>
      <c r="G51" s="81" t="str">
        <f>+IF(E51=BD!$I$5,BD!E36,BD!$J$6)</f>
        <v xml:space="preserve"> -</v>
      </c>
      <c r="H51" s="81" t="str">
        <f>+IF(E51=BD!$I$4,BD!F36,IF(E51=BD!$I$5,BD!F36,BD!$J$6))</f>
        <v xml:space="preserve"> -</v>
      </c>
      <c r="I51" s="82" t="e">
        <f>+'3'!M51</f>
        <v>#DIV/0!</v>
      </c>
      <c r="J51" s="83" t="e">
        <f>+'3'!L51</f>
        <v>#DIV/0!</v>
      </c>
      <c r="K51" s="84"/>
      <c r="L51" s="83" t="str">
        <f>+IF(K51='5'!$E$31,'5'!$F$31,IF(K51='5'!$E$32,'5'!$F$32,IF(K51='5'!$E$33,'5'!$F$33,IF(K51='5'!$E$34,'5'!$F$34,"0"))))</f>
        <v>0</v>
      </c>
      <c r="M51" s="84"/>
      <c r="N51" s="83">
        <f>+IF(M51='5'!$E$42,'5'!$F$42,IF(M51='5'!$E$43,'5'!$F$43,IF(M51='5'!$E$44,'5'!$F$44,IF(M51='5'!$E$45,'5'!$F$45,0))))</f>
        <v>0</v>
      </c>
      <c r="O51" s="85" t="str">
        <f>+IF(P51&lt;=4,'5'!$E$66,IF(P51&lt;=8,'5'!$E$65,IF(P51&lt;=20,'5'!$E$64,IF(P51&lt;=40,'5'!$E$63))))</f>
        <v>Baja (B)</v>
      </c>
      <c r="P51" s="83">
        <f t="shared" si="0"/>
        <v>0</v>
      </c>
      <c r="Q51" s="85" t="e">
        <f>+IF(R51&lt;=30,'5'!$F$102,IF(R51&lt;=120,'5'!$F$100,IF(R51&lt;=500,'5'!$F$98,IF(R51&lt;=4000,'5'!$F$96,0))))</f>
        <v>#DIV/0!</v>
      </c>
      <c r="R51" s="83" t="e">
        <f t="shared" si="1"/>
        <v>#DIV/0!</v>
      </c>
      <c r="S51" s="124" t="s">
        <v>580</v>
      </c>
      <c r="T51" s="124"/>
      <c r="U51" s="124"/>
    </row>
    <row r="52" spans="2:21" ht="109.5" customHeight="1" outlineLevel="1" x14ac:dyDescent="0.35">
      <c r="B52" s="78" t="s">
        <v>178</v>
      </c>
      <c r="C52" s="125" t="s">
        <v>75</v>
      </c>
      <c r="D52" s="125"/>
      <c r="E52" s="79">
        <f>+'3'!F52</f>
        <v>0</v>
      </c>
      <c r="F52" s="80" t="str">
        <f>+IF(E52=BD!$I$4,BD!$J$4,IF(E52=BD!$I$5,BD!$J$5,BD!$J$6))</f>
        <v xml:space="preserve"> -</v>
      </c>
      <c r="G52" s="81" t="str">
        <f>+IF(E52=BD!$I$5,BD!E37,BD!$J$6)</f>
        <v xml:space="preserve"> -</v>
      </c>
      <c r="H52" s="81" t="str">
        <f>+IF(E52=BD!$I$4,BD!F37,IF(E52=BD!$I$5,BD!F37,BD!$J$6))</f>
        <v xml:space="preserve"> -</v>
      </c>
      <c r="I52" s="82" t="e">
        <f>+'3'!M52</f>
        <v>#DIV/0!</v>
      </c>
      <c r="J52" s="83" t="e">
        <f>+'3'!L52</f>
        <v>#DIV/0!</v>
      </c>
      <c r="K52" s="84"/>
      <c r="L52" s="83" t="str">
        <f>+IF(K52='5'!$E$31,'5'!$F$31,IF(K52='5'!$E$32,'5'!$F$32,IF(K52='5'!$E$33,'5'!$F$33,IF(K52='5'!$E$34,'5'!$F$34,"0"))))</f>
        <v>0</v>
      </c>
      <c r="M52" s="84"/>
      <c r="N52" s="83">
        <f>+IF(M52='5'!$E$42,'5'!$F$42,IF(M52='5'!$E$43,'5'!$F$43,IF(M52='5'!$E$44,'5'!$F$44,IF(M52='5'!$E$45,'5'!$F$45,0))))</f>
        <v>0</v>
      </c>
      <c r="O52" s="85" t="str">
        <f>+IF(P52&lt;=4,'5'!$E$66,IF(P52&lt;=8,'5'!$E$65,IF(P52&lt;=20,'5'!$E$64,IF(P52&lt;=40,'5'!$E$63))))</f>
        <v>Baja (B)</v>
      </c>
      <c r="P52" s="83">
        <f t="shared" si="0"/>
        <v>0</v>
      </c>
      <c r="Q52" s="85" t="e">
        <f>+IF(R52&lt;=30,'5'!$F$102,IF(R52&lt;=120,'5'!$F$100,IF(R52&lt;=500,'5'!$F$98,IF(R52&lt;=4000,'5'!$F$96,0))))</f>
        <v>#DIV/0!</v>
      </c>
      <c r="R52" s="83" t="e">
        <f t="shared" si="1"/>
        <v>#DIV/0!</v>
      </c>
      <c r="S52" s="124" t="s">
        <v>580</v>
      </c>
      <c r="T52" s="124"/>
      <c r="U52" s="124"/>
    </row>
    <row r="53" spans="2:21" ht="47.5" customHeight="1" x14ac:dyDescent="0.35">
      <c r="B53" s="86" t="s">
        <v>8</v>
      </c>
      <c r="C53" s="126" t="s">
        <v>446</v>
      </c>
      <c r="D53" s="126"/>
      <c r="E53" s="126"/>
      <c r="F53" s="126"/>
      <c r="G53" s="126"/>
      <c r="H53" s="126"/>
      <c r="I53" s="127" t="s">
        <v>459</v>
      </c>
      <c r="J53" s="127"/>
      <c r="K53" s="127"/>
      <c r="L53" s="127"/>
      <c r="M53" s="127"/>
      <c r="N53" s="127"/>
      <c r="O53" s="127"/>
      <c r="P53" s="127"/>
      <c r="Q53" s="127"/>
      <c r="R53" s="127"/>
      <c r="S53" s="127" t="s">
        <v>460</v>
      </c>
      <c r="T53" s="127"/>
      <c r="U53" s="127"/>
    </row>
    <row r="54" spans="2:21" s="75" customFormat="1" ht="37.5" customHeight="1" outlineLevel="1" collapsed="1" x14ac:dyDescent="0.35">
      <c r="B54" s="77" t="s">
        <v>16</v>
      </c>
      <c r="C54" s="128" t="s">
        <v>54</v>
      </c>
      <c r="D54" s="128"/>
      <c r="E54" s="77" t="s">
        <v>367</v>
      </c>
      <c r="F54" s="77" t="s">
        <v>213</v>
      </c>
      <c r="G54" s="77" t="s">
        <v>211</v>
      </c>
      <c r="H54" s="77" t="s">
        <v>212</v>
      </c>
      <c r="I54" s="129" t="s">
        <v>453</v>
      </c>
      <c r="J54" s="129"/>
      <c r="K54" s="128" t="s">
        <v>454</v>
      </c>
      <c r="L54" s="128"/>
      <c r="M54" s="128" t="s">
        <v>455</v>
      </c>
      <c r="N54" s="128"/>
      <c r="O54" s="129" t="s">
        <v>456</v>
      </c>
      <c r="P54" s="129"/>
      <c r="Q54" s="128" t="s">
        <v>457</v>
      </c>
      <c r="R54" s="128"/>
      <c r="S54" s="128" t="s">
        <v>458</v>
      </c>
      <c r="T54" s="128"/>
      <c r="U54" s="128"/>
    </row>
    <row r="55" spans="2:21" ht="103.5" customHeight="1" outlineLevel="1" x14ac:dyDescent="0.35">
      <c r="B55" s="78" t="s">
        <v>179</v>
      </c>
      <c r="C55" s="125" t="s">
        <v>411</v>
      </c>
      <c r="D55" s="125"/>
      <c r="E55" s="79">
        <f>+'3'!F55</f>
        <v>0</v>
      </c>
      <c r="F55" s="80" t="str">
        <f>+IF(E55=BD!$I$4,BD!$J$4,IF(E55=BD!$I$5,BD!$J$5,BD!$J$6))</f>
        <v xml:space="preserve"> -</v>
      </c>
      <c r="G55" s="81" t="str">
        <f>+IF(E55=BD!$I$5,BD!E40,BD!$J$6)</f>
        <v xml:space="preserve"> -</v>
      </c>
      <c r="H55" s="81" t="str">
        <f>+IF(E55=BD!$I$4,BD!F40,IF(E55=BD!$I$5,BD!F40,BD!$J$6))</f>
        <v xml:space="preserve"> -</v>
      </c>
      <c r="I55" s="82" t="e">
        <f>+'3'!M55</f>
        <v>#DIV/0!</v>
      </c>
      <c r="J55" s="83" t="e">
        <f>+'3'!L55</f>
        <v>#DIV/0!</v>
      </c>
      <c r="K55" s="84"/>
      <c r="L55" s="83" t="str">
        <f>+IF(K55='5'!$E$31,'5'!$F$31,IF(K55='5'!$E$32,'5'!$F$32,IF(K55='5'!$E$33,'5'!$F$33,IF(K55='5'!$E$34,'5'!$F$34,"0"))))</f>
        <v>0</v>
      </c>
      <c r="M55" s="84"/>
      <c r="N55" s="83">
        <f>+IF(M55='5'!$E$42,'5'!$F$42,IF(M55='5'!$E$43,'5'!$F$43,IF(M55='5'!$E$44,'5'!$F$44,IF(M55='5'!$E$45,'5'!$F$45,0))))</f>
        <v>0</v>
      </c>
      <c r="O55" s="85" t="str">
        <f>+IF(P55&lt;=4,'5'!$E$66,IF(P55&lt;=8,'5'!$E$65,IF(P55&lt;=20,'5'!$E$64,IF(P55&lt;=40,'5'!$E$63))))</f>
        <v>Baja (B)</v>
      </c>
      <c r="P55" s="83">
        <f t="shared" si="0"/>
        <v>0</v>
      </c>
      <c r="Q55" s="85" t="e">
        <f>+IF(R55&lt;=30,'5'!$F$102,IF(R55&lt;=120,'5'!$F$100,IF(R55&lt;=500,'5'!$F$98,IF(R55&lt;=4000,'5'!$F$96,0))))</f>
        <v>#DIV/0!</v>
      </c>
      <c r="R55" s="83" t="e">
        <f t="shared" si="1"/>
        <v>#DIV/0!</v>
      </c>
      <c r="S55" s="124" t="s">
        <v>580</v>
      </c>
      <c r="T55" s="124"/>
      <c r="U55" s="124"/>
    </row>
    <row r="56" spans="2:21" ht="103.5" customHeight="1" outlineLevel="1" x14ac:dyDescent="0.35">
      <c r="B56" s="78" t="s">
        <v>180</v>
      </c>
      <c r="C56" s="125" t="s">
        <v>412</v>
      </c>
      <c r="D56" s="125"/>
      <c r="E56" s="79">
        <f>+'3'!F56</f>
        <v>0</v>
      </c>
      <c r="F56" s="80" t="str">
        <f>+IF(E56=BD!$I$4,BD!$J$4,IF(E56=BD!$I$5,BD!$J$5,BD!$J$6))</f>
        <v xml:space="preserve"> -</v>
      </c>
      <c r="G56" s="81" t="str">
        <f>+IF(E56=BD!$I$5,BD!E41,BD!$J$6)</f>
        <v xml:space="preserve"> -</v>
      </c>
      <c r="H56" s="81" t="str">
        <f>+IF(E56=BD!$I$4,BD!F41,IF(E56=BD!$I$5,BD!F41,BD!$J$6))</f>
        <v xml:space="preserve"> -</v>
      </c>
      <c r="I56" s="82" t="e">
        <f>+'3'!M56</f>
        <v>#DIV/0!</v>
      </c>
      <c r="J56" s="83" t="e">
        <f>+'3'!L56</f>
        <v>#DIV/0!</v>
      </c>
      <c r="K56" s="84"/>
      <c r="L56" s="83" t="str">
        <f>+IF(K56='5'!$E$31,'5'!$F$31,IF(K56='5'!$E$32,'5'!$F$32,IF(K56='5'!$E$33,'5'!$F$33,IF(K56='5'!$E$34,'5'!$F$34,"0"))))</f>
        <v>0</v>
      </c>
      <c r="M56" s="84"/>
      <c r="N56" s="83">
        <f>+IF(M56='5'!$E$42,'5'!$F$42,IF(M56='5'!$E$43,'5'!$F$43,IF(M56='5'!$E$44,'5'!$F$44,IF(M56='5'!$E$45,'5'!$F$45,0))))</f>
        <v>0</v>
      </c>
      <c r="O56" s="85" t="str">
        <f>+IF(P56&lt;=4,'5'!$E$66,IF(P56&lt;=8,'5'!$E$65,IF(P56&lt;=20,'5'!$E$64,IF(P56&lt;=40,'5'!$E$63))))</f>
        <v>Baja (B)</v>
      </c>
      <c r="P56" s="83">
        <f t="shared" si="0"/>
        <v>0</v>
      </c>
      <c r="Q56" s="85" t="e">
        <f>+IF(R56&lt;=30,'5'!$F$102,IF(R56&lt;=120,'5'!$F$100,IF(R56&lt;=500,'5'!$F$98,IF(R56&lt;=4000,'5'!$F$96,0))))</f>
        <v>#DIV/0!</v>
      </c>
      <c r="R56" s="83" t="e">
        <f t="shared" si="1"/>
        <v>#DIV/0!</v>
      </c>
      <c r="S56" s="124" t="s">
        <v>580</v>
      </c>
      <c r="T56" s="124"/>
      <c r="U56" s="124"/>
    </row>
    <row r="57" spans="2:21" ht="47.5" customHeight="1" x14ac:dyDescent="0.35">
      <c r="B57" s="86" t="s">
        <v>10</v>
      </c>
      <c r="C57" s="126" t="s">
        <v>447</v>
      </c>
      <c r="D57" s="126"/>
      <c r="E57" s="126"/>
      <c r="F57" s="126"/>
      <c r="G57" s="126"/>
      <c r="H57" s="126"/>
      <c r="I57" s="127" t="s">
        <v>459</v>
      </c>
      <c r="J57" s="127"/>
      <c r="K57" s="127"/>
      <c r="L57" s="127"/>
      <c r="M57" s="127"/>
      <c r="N57" s="127"/>
      <c r="O57" s="127"/>
      <c r="P57" s="127"/>
      <c r="Q57" s="127"/>
      <c r="R57" s="127"/>
      <c r="S57" s="127" t="s">
        <v>460</v>
      </c>
      <c r="T57" s="127"/>
      <c r="U57" s="127"/>
    </row>
    <row r="58" spans="2:21" s="75" customFormat="1" ht="37.5" customHeight="1" outlineLevel="1" collapsed="1" x14ac:dyDescent="0.35">
      <c r="B58" s="77" t="s">
        <v>16</v>
      </c>
      <c r="C58" s="128" t="s">
        <v>54</v>
      </c>
      <c r="D58" s="128"/>
      <c r="E58" s="77" t="s">
        <v>367</v>
      </c>
      <c r="F58" s="77" t="s">
        <v>213</v>
      </c>
      <c r="G58" s="77" t="s">
        <v>211</v>
      </c>
      <c r="H58" s="77" t="s">
        <v>212</v>
      </c>
      <c r="I58" s="129" t="s">
        <v>453</v>
      </c>
      <c r="J58" s="129"/>
      <c r="K58" s="128" t="s">
        <v>454</v>
      </c>
      <c r="L58" s="128"/>
      <c r="M58" s="128" t="s">
        <v>455</v>
      </c>
      <c r="N58" s="128"/>
      <c r="O58" s="129" t="s">
        <v>456</v>
      </c>
      <c r="P58" s="129"/>
      <c r="Q58" s="128" t="s">
        <v>457</v>
      </c>
      <c r="R58" s="128"/>
      <c r="S58" s="128" t="s">
        <v>458</v>
      </c>
      <c r="T58" s="128"/>
      <c r="U58" s="128"/>
    </row>
    <row r="59" spans="2:21" ht="96" customHeight="1" outlineLevel="1" x14ac:dyDescent="0.35">
      <c r="B59" s="78" t="s">
        <v>101</v>
      </c>
      <c r="C59" s="125" t="s">
        <v>413</v>
      </c>
      <c r="D59" s="125"/>
      <c r="E59" s="79">
        <f>+'3'!F59</f>
        <v>0</v>
      </c>
      <c r="F59" s="80" t="str">
        <f>+IF(E59=BD!$I$4,BD!$J$4,IF(E59=BD!$I$5,BD!$J$5,BD!$J$6))</f>
        <v xml:space="preserve"> -</v>
      </c>
      <c r="G59" s="81" t="str">
        <f>+IF(E59=BD!$I$5,BD!E44,BD!$J$6)</f>
        <v xml:space="preserve"> -</v>
      </c>
      <c r="H59" s="81" t="str">
        <f>+IF(E59=BD!$I$4,BD!F44,IF(E59=BD!$I$5,BD!F44,BD!$J$6))</f>
        <v xml:space="preserve"> -</v>
      </c>
      <c r="I59" s="82" t="e">
        <f>+'3'!M59</f>
        <v>#DIV/0!</v>
      </c>
      <c r="J59" s="83" t="e">
        <f>+'3'!L59</f>
        <v>#DIV/0!</v>
      </c>
      <c r="K59" s="84"/>
      <c r="L59" s="83" t="str">
        <f>+IF(K59='5'!$E$31,'5'!$F$31,IF(K59='5'!$E$32,'5'!$F$32,IF(K59='5'!$E$33,'5'!$F$33,IF(K59='5'!$E$34,'5'!$F$34,"0"))))</f>
        <v>0</v>
      </c>
      <c r="M59" s="84"/>
      <c r="N59" s="83">
        <f>+IF(M59='5'!$E$42,'5'!$F$42,IF(M59='5'!$E$43,'5'!$F$43,IF(M59='5'!$E$44,'5'!$F$44,IF(M59='5'!$E$45,'5'!$F$45,0))))</f>
        <v>0</v>
      </c>
      <c r="O59" s="85" t="str">
        <f>+IF(P59&lt;=4,'5'!$E$66,IF(P59&lt;=8,'5'!$E$65,IF(P59&lt;=20,'5'!$E$64,IF(P59&lt;=40,'5'!$E$63))))</f>
        <v>Baja (B)</v>
      </c>
      <c r="P59" s="83">
        <f t="shared" si="0"/>
        <v>0</v>
      </c>
      <c r="Q59" s="85" t="e">
        <f>+IF(R59&lt;=30,'5'!$F$102,IF(R59&lt;=120,'5'!$F$100,IF(R59&lt;=500,'5'!$F$98,IF(R59&lt;=4000,'5'!$F$96,0))))</f>
        <v>#DIV/0!</v>
      </c>
      <c r="R59" s="83" t="e">
        <f t="shared" si="1"/>
        <v>#DIV/0!</v>
      </c>
      <c r="S59" s="124" t="s">
        <v>580</v>
      </c>
      <c r="T59" s="124"/>
      <c r="U59" s="124"/>
    </row>
    <row r="60" spans="2:21" ht="96" customHeight="1" outlineLevel="1" x14ac:dyDescent="0.35">
      <c r="B60" s="78" t="s">
        <v>102</v>
      </c>
      <c r="C60" s="125" t="s">
        <v>414</v>
      </c>
      <c r="D60" s="125"/>
      <c r="E60" s="79">
        <f>+'3'!F60</f>
        <v>0</v>
      </c>
      <c r="F60" s="80" t="str">
        <f>+IF(E60=BD!$I$4,BD!$J$4,IF(E60=BD!$I$5,BD!$J$5,BD!$J$6))</f>
        <v xml:space="preserve"> -</v>
      </c>
      <c r="G60" s="81" t="str">
        <f>+IF(E60=BD!$I$5,BD!E45,BD!$J$6)</f>
        <v xml:space="preserve"> -</v>
      </c>
      <c r="H60" s="81" t="str">
        <f>+IF(E60=BD!$I$4,BD!F45,IF(E60=BD!$I$5,BD!F45,BD!$J$6))</f>
        <v xml:space="preserve"> -</v>
      </c>
      <c r="I60" s="82" t="e">
        <f>+'3'!M60</f>
        <v>#DIV/0!</v>
      </c>
      <c r="J60" s="83" t="e">
        <f>+'3'!L60</f>
        <v>#DIV/0!</v>
      </c>
      <c r="K60" s="84"/>
      <c r="L60" s="83" t="str">
        <f>+IF(K60='5'!$E$31,'5'!$F$31,IF(K60='5'!$E$32,'5'!$F$32,IF(K60='5'!$E$33,'5'!$F$33,IF(K60='5'!$E$34,'5'!$F$34,"0"))))</f>
        <v>0</v>
      </c>
      <c r="M60" s="84"/>
      <c r="N60" s="83">
        <f>+IF(M60='5'!$E$42,'5'!$F$42,IF(M60='5'!$E$43,'5'!$F$43,IF(M60='5'!$E$44,'5'!$F$44,IF(M60='5'!$E$45,'5'!$F$45,0))))</f>
        <v>0</v>
      </c>
      <c r="O60" s="85" t="str">
        <f>+IF(P60&lt;=4,'5'!$E$66,IF(P60&lt;=8,'5'!$E$65,IF(P60&lt;=20,'5'!$E$64,IF(P60&lt;=40,'5'!$E$63))))</f>
        <v>Baja (B)</v>
      </c>
      <c r="P60" s="83">
        <f t="shared" si="0"/>
        <v>0</v>
      </c>
      <c r="Q60" s="85" t="e">
        <f>+IF(R60&lt;=30,'5'!$F$102,IF(R60&lt;=120,'5'!$F$100,IF(R60&lt;=500,'5'!$F$98,IF(R60&lt;=4000,'5'!$F$96,0))))</f>
        <v>#DIV/0!</v>
      </c>
      <c r="R60" s="83" t="e">
        <f t="shared" si="1"/>
        <v>#DIV/0!</v>
      </c>
      <c r="S60" s="124" t="s">
        <v>580</v>
      </c>
      <c r="T60" s="124"/>
      <c r="U60" s="124"/>
    </row>
    <row r="61" spans="2:21" ht="96" customHeight="1" outlineLevel="1" x14ac:dyDescent="0.35">
      <c r="B61" s="78" t="s">
        <v>103</v>
      </c>
      <c r="C61" s="125" t="s">
        <v>415</v>
      </c>
      <c r="D61" s="125"/>
      <c r="E61" s="79">
        <f>+'3'!F61</f>
        <v>0</v>
      </c>
      <c r="F61" s="80" t="str">
        <f>+IF(E61=BD!$I$4,BD!$J$4,IF(E61=BD!$I$5,BD!$J$5,BD!$J$6))</f>
        <v xml:space="preserve"> -</v>
      </c>
      <c r="G61" s="81" t="str">
        <f>+IF(E61=BD!$I$5,BD!E46,BD!$J$6)</f>
        <v xml:space="preserve"> -</v>
      </c>
      <c r="H61" s="81" t="str">
        <f>+IF(E61=BD!$I$4,BD!F46,IF(E61=BD!$I$5,BD!F46,BD!$J$6))</f>
        <v xml:space="preserve"> -</v>
      </c>
      <c r="I61" s="82" t="e">
        <f>+'3'!M61</f>
        <v>#DIV/0!</v>
      </c>
      <c r="J61" s="83" t="e">
        <f>+'3'!L61</f>
        <v>#DIV/0!</v>
      </c>
      <c r="K61" s="84"/>
      <c r="L61" s="83" t="str">
        <f>+IF(K61='5'!$E$31,'5'!$F$31,IF(K61='5'!$E$32,'5'!$F$32,IF(K61='5'!$E$33,'5'!$F$33,IF(K61='5'!$E$34,'5'!$F$34,"0"))))</f>
        <v>0</v>
      </c>
      <c r="M61" s="84"/>
      <c r="N61" s="83">
        <f>+IF(M61='5'!$E$42,'5'!$F$42,IF(M61='5'!$E$43,'5'!$F$43,IF(M61='5'!$E$44,'5'!$F$44,IF(M61='5'!$E$45,'5'!$F$45,0))))</f>
        <v>0</v>
      </c>
      <c r="O61" s="85" t="str">
        <f>+IF(P61&lt;=4,'5'!$E$66,IF(P61&lt;=8,'5'!$E$65,IF(P61&lt;=20,'5'!$E$64,IF(P61&lt;=40,'5'!$E$63))))</f>
        <v>Baja (B)</v>
      </c>
      <c r="P61" s="83">
        <f t="shared" si="0"/>
        <v>0</v>
      </c>
      <c r="Q61" s="85" t="e">
        <f>+IF(R61&lt;=30,'5'!$F$102,IF(R61&lt;=120,'5'!$F$100,IF(R61&lt;=500,'5'!$F$98,IF(R61&lt;=4000,'5'!$F$96,0))))</f>
        <v>#DIV/0!</v>
      </c>
      <c r="R61" s="83" t="e">
        <f t="shared" si="1"/>
        <v>#DIV/0!</v>
      </c>
      <c r="S61" s="124" t="s">
        <v>580</v>
      </c>
      <c r="T61" s="124"/>
      <c r="U61" s="124"/>
    </row>
    <row r="62" spans="2:21" ht="96" customHeight="1" outlineLevel="1" x14ac:dyDescent="0.35">
      <c r="B62" s="78" t="s">
        <v>104</v>
      </c>
      <c r="C62" s="125" t="s">
        <v>416</v>
      </c>
      <c r="D62" s="125"/>
      <c r="E62" s="79">
        <f>+'3'!F62</f>
        <v>0</v>
      </c>
      <c r="F62" s="80" t="str">
        <f>+IF(E62=BD!$I$4,BD!$J$4,IF(E62=BD!$I$5,BD!$J$5,BD!$J$6))</f>
        <v xml:space="preserve"> -</v>
      </c>
      <c r="G62" s="81" t="str">
        <f>+IF(E62=BD!$I$5,BD!E47,BD!$J$6)</f>
        <v xml:space="preserve"> -</v>
      </c>
      <c r="H62" s="81" t="str">
        <f>+IF(E62=BD!$I$4,BD!F47,IF(E62=BD!$I$5,BD!F47,BD!$J$6))</f>
        <v xml:space="preserve"> -</v>
      </c>
      <c r="I62" s="82" t="e">
        <f>+'3'!M62</f>
        <v>#DIV/0!</v>
      </c>
      <c r="J62" s="83" t="e">
        <f>+'3'!L62</f>
        <v>#DIV/0!</v>
      </c>
      <c r="K62" s="84"/>
      <c r="L62" s="83" t="str">
        <f>+IF(K62='5'!$E$31,'5'!$F$31,IF(K62='5'!$E$32,'5'!$F$32,IF(K62='5'!$E$33,'5'!$F$33,IF(K62='5'!$E$34,'5'!$F$34,"0"))))</f>
        <v>0</v>
      </c>
      <c r="M62" s="84"/>
      <c r="N62" s="83">
        <f>+IF(M62='5'!$E$42,'5'!$F$42,IF(M62='5'!$E$43,'5'!$F$43,IF(M62='5'!$E$44,'5'!$F$44,IF(M62='5'!$E$45,'5'!$F$45,0))))</f>
        <v>0</v>
      </c>
      <c r="O62" s="85" t="str">
        <f>+IF(P62&lt;=4,'5'!$E$66,IF(P62&lt;=8,'5'!$E$65,IF(P62&lt;=20,'5'!$E$64,IF(P62&lt;=40,'5'!$E$63))))</f>
        <v>Baja (B)</v>
      </c>
      <c r="P62" s="83">
        <f t="shared" si="0"/>
        <v>0</v>
      </c>
      <c r="Q62" s="85" t="e">
        <f>+IF(R62&lt;=30,'5'!$F$102,IF(R62&lt;=120,'5'!$F$100,IF(R62&lt;=500,'5'!$F$98,IF(R62&lt;=4000,'5'!$F$96,0))))</f>
        <v>#DIV/0!</v>
      </c>
      <c r="R62" s="83" t="e">
        <f t="shared" si="1"/>
        <v>#DIV/0!</v>
      </c>
      <c r="S62" s="124" t="s">
        <v>580</v>
      </c>
      <c r="T62" s="124"/>
      <c r="U62" s="124"/>
    </row>
    <row r="63" spans="2:21" ht="47.5" customHeight="1" x14ac:dyDescent="0.35">
      <c r="B63" s="86" t="s">
        <v>12</v>
      </c>
      <c r="C63" s="126" t="s">
        <v>448</v>
      </c>
      <c r="D63" s="126"/>
      <c r="E63" s="126"/>
      <c r="F63" s="126"/>
      <c r="G63" s="126"/>
      <c r="H63" s="126"/>
      <c r="I63" s="127" t="s">
        <v>459</v>
      </c>
      <c r="J63" s="127"/>
      <c r="K63" s="127"/>
      <c r="L63" s="127"/>
      <c r="M63" s="127"/>
      <c r="N63" s="127"/>
      <c r="O63" s="127"/>
      <c r="P63" s="127"/>
      <c r="Q63" s="127"/>
      <c r="R63" s="127"/>
      <c r="S63" s="127" t="s">
        <v>460</v>
      </c>
      <c r="T63" s="127"/>
      <c r="U63" s="127"/>
    </row>
    <row r="64" spans="2:21" s="75" customFormat="1" ht="38.5" customHeight="1" outlineLevel="1" collapsed="1" x14ac:dyDescent="0.35">
      <c r="B64" s="77" t="s">
        <v>16</v>
      </c>
      <c r="C64" s="128" t="s">
        <v>54</v>
      </c>
      <c r="D64" s="128"/>
      <c r="E64" s="77" t="s">
        <v>367</v>
      </c>
      <c r="F64" s="77" t="s">
        <v>213</v>
      </c>
      <c r="G64" s="77" t="s">
        <v>211</v>
      </c>
      <c r="H64" s="77" t="s">
        <v>212</v>
      </c>
      <c r="I64" s="129" t="s">
        <v>453</v>
      </c>
      <c r="J64" s="129"/>
      <c r="K64" s="128" t="s">
        <v>454</v>
      </c>
      <c r="L64" s="128"/>
      <c r="M64" s="128" t="s">
        <v>455</v>
      </c>
      <c r="N64" s="128"/>
      <c r="O64" s="129" t="s">
        <v>456</v>
      </c>
      <c r="P64" s="129"/>
      <c r="Q64" s="128" t="s">
        <v>457</v>
      </c>
      <c r="R64" s="128"/>
      <c r="S64" s="128" t="s">
        <v>458</v>
      </c>
      <c r="T64" s="128"/>
      <c r="U64" s="128"/>
    </row>
    <row r="65" spans="2:25" ht="195.5" customHeight="1" outlineLevel="1" x14ac:dyDescent="0.35">
      <c r="B65" s="78" t="s">
        <v>181</v>
      </c>
      <c r="C65" s="125" t="s">
        <v>417</v>
      </c>
      <c r="D65" s="125"/>
      <c r="E65" s="79">
        <f>+'3'!F65</f>
        <v>0</v>
      </c>
      <c r="F65" s="80" t="str">
        <f>+IF(E65=BD!$I$4,BD!$J$4,IF(E65=BD!$I$5,BD!$J$5,BD!$J$6))</f>
        <v xml:space="preserve"> -</v>
      </c>
      <c r="G65" s="81" t="str">
        <f>+IF(E65=BD!$I$5,BD!E50,BD!$J$6)</f>
        <v xml:space="preserve"> -</v>
      </c>
      <c r="H65" s="81" t="str">
        <f>+IF(E65=BD!$I$4,BD!F50,IF(E65=BD!$I$5,BD!F50,BD!$J$6))</f>
        <v xml:space="preserve"> -</v>
      </c>
      <c r="I65" s="82" t="e">
        <f>+'3'!M65</f>
        <v>#DIV/0!</v>
      </c>
      <c r="J65" s="83" t="e">
        <f>+'3'!L65</f>
        <v>#DIV/0!</v>
      </c>
      <c r="K65" s="84"/>
      <c r="L65" s="83" t="str">
        <f>+IF(K65='5'!$E$31,'5'!$F$31,IF(K65='5'!$E$32,'5'!$F$32,IF(K65='5'!$E$33,'5'!$F$33,IF(K65='5'!$E$34,'5'!$F$34,"0"))))</f>
        <v>0</v>
      </c>
      <c r="M65" s="84"/>
      <c r="N65" s="83">
        <f>+IF(M65='5'!$E$42,'5'!$F$42,IF(M65='5'!$E$43,'5'!$F$43,IF(M65='5'!$E$44,'5'!$F$44,IF(M65='5'!$E$45,'5'!$F$45,0))))</f>
        <v>0</v>
      </c>
      <c r="O65" s="85" t="str">
        <f>+IF(P65&lt;=4,'5'!$E$66,IF(P65&lt;=8,'5'!$E$65,IF(P65&lt;=20,'5'!$E$64,IF(P65&lt;=40,'5'!$E$63))))</f>
        <v>Baja (B)</v>
      </c>
      <c r="P65" s="83">
        <f t="shared" si="0"/>
        <v>0</v>
      </c>
      <c r="Q65" s="85" t="e">
        <f>+IF(R65&lt;=30,'5'!$F$102,IF(R65&lt;=120,'5'!$F$100,IF(R65&lt;=500,'5'!$F$98,IF(R65&lt;=4000,'5'!$F$96,0))))</f>
        <v>#DIV/0!</v>
      </c>
      <c r="R65" s="83" t="e">
        <f t="shared" si="1"/>
        <v>#DIV/0!</v>
      </c>
      <c r="S65" s="124" t="s">
        <v>580</v>
      </c>
      <c r="T65" s="124"/>
      <c r="U65" s="124"/>
    </row>
    <row r="66" spans="2:25" ht="109.5" customHeight="1" outlineLevel="1" x14ac:dyDescent="0.35">
      <c r="B66" s="78" t="s">
        <v>182</v>
      </c>
      <c r="C66" s="125" t="s">
        <v>76</v>
      </c>
      <c r="D66" s="125"/>
      <c r="E66" s="79">
        <f>+'3'!F66</f>
        <v>0</v>
      </c>
      <c r="F66" s="80" t="str">
        <f>+IF(E66=BD!$I$4,BD!$J$4,IF(E66=BD!$I$5,BD!$J$5,BD!$J$6))</f>
        <v xml:space="preserve"> -</v>
      </c>
      <c r="G66" s="81" t="str">
        <f>+IF(E66=BD!$I$5,BD!E51,BD!$J$6)</f>
        <v xml:space="preserve"> -</v>
      </c>
      <c r="H66" s="81" t="str">
        <f>+IF(E66=BD!$I$4,BD!F51,IF(E66=BD!$I$5,BD!F51,BD!$J$6))</f>
        <v xml:space="preserve"> -</v>
      </c>
      <c r="I66" s="82" t="e">
        <f>+'3'!M66</f>
        <v>#DIV/0!</v>
      </c>
      <c r="J66" s="83" t="e">
        <f>+'3'!L66</f>
        <v>#DIV/0!</v>
      </c>
      <c r="K66" s="84"/>
      <c r="L66" s="83" t="str">
        <f>+IF(K66='5'!$E$31,'5'!$F$31,IF(K66='5'!$E$32,'5'!$F$32,IF(K66='5'!$E$33,'5'!$F$33,IF(K66='5'!$E$34,'5'!$F$34,"0"))))</f>
        <v>0</v>
      </c>
      <c r="M66" s="84"/>
      <c r="N66" s="83">
        <f>+IF(M66='5'!$E$42,'5'!$F$42,IF(M66='5'!$E$43,'5'!$F$43,IF(M66='5'!$E$44,'5'!$F$44,IF(M66='5'!$E$45,'5'!$F$45,0))))</f>
        <v>0</v>
      </c>
      <c r="O66" s="85" t="str">
        <f>+IF(P66&lt;=4,'5'!$E$66,IF(P66&lt;=8,'5'!$E$65,IF(P66&lt;=20,'5'!$E$64,IF(P66&lt;=40,'5'!$E$63))))</f>
        <v>Baja (B)</v>
      </c>
      <c r="P66" s="83">
        <f t="shared" si="0"/>
        <v>0</v>
      </c>
      <c r="Q66" s="85" t="e">
        <f>+IF(R66&lt;=30,'5'!$F$102,IF(R66&lt;=120,'5'!$F$100,IF(R66&lt;=500,'5'!$F$98,IF(R66&lt;=4000,'5'!$F$96,0))))</f>
        <v>#DIV/0!</v>
      </c>
      <c r="R66" s="83" t="e">
        <f t="shared" si="1"/>
        <v>#DIV/0!</v>
      </c>
      <c r="S66" s="124" t="s">
        <v>580</v>
      </c>
      <c r="T66" s="124"/>
      <c r="U66" s="124"/>
      <c r="Y66" s="56"/>
    </row>
    <row r="67" spans="2:25" ht="103.5" customHeight="1" outlineLevel="1" x14ac:dyDescent="0.35">
      <c r="B67" s="78" t="s">
        <v>183</v>
      </c>
      <c r="C67" s="125" t="s">
        <v>418</v>
      </c>
      <c r="D67" s="125"/>
      <c r="E67" s="79">
        <f>+'3'!F67</f>
        <v>0</v>
      </c>
      <c r="F67" s="80" t="str">
        <f>+IF(E67=BD!$I$4,BD!$J$4,IF(E67=BD!$I$5,BD!$J$5,BD!$J$6))</f>
        <v xml:space="preserve"> -</v>
      </c>
      <c r="G67" s="81" t="str">
        <f>+IF(E67=BD!$I$5,BD!E52,BD!$J$6)</f>
        <v xml:space="preserve"> -</v>
      </c>
      <c r="H67" s="81" t="str">
        <f>+IF(E67=BD!$I$4,BD!F52,IF(E67=BD!$I$5,BD!F52,BD!$J$6))</f>
        <v xml:space="preserve"> -</v>
      </c>
      <c r="I67" s="82" t="e">
        <f>+'3'!M67</f>
        <v>#DIV/0!</v>
      </c>
      <c r="J67" s="83" t="e">
        <f>+'3'!L67</f>
        <v>#DIV/0!</v>
      </c>
      <c r="K67" s="84"/>
      <c r="L67" s="83" t="str">
        <f>+IF(K67='5'!$E$31,'5'!$F$31,IF(K67='5'!$E$32,'5'!$F$32,IF(K67='5'!$E$33,'5'!$F$33,IF(K67='5'!$E$34,'5'!$F$34,"0"))))</f>
        <v>0</v>
      </c>
      <c r="M67" s="84"/>
      <c r="N67" s="83">
        <f>+IF(M67='5'!$E$42,'5'!$F$42,IF(M67='5'!$E$43,'5'!$F$43,IF(M67='5'!$E$44,'5'!$F$44,IF(M67='5'!$E$45,'5'!$F$45,0))))</f>
        <v>0</v>
      </c>
      <c r="O67" s="85" t="str">
        <f>+IF(P67&lt;=4,'5'!$E$66,IF(P67&lt;=8,'5'!$E$65,IF(P67&lt;=20,'5'!$E$64,IF(P67&lt;=40,'5'!$E$63))))</f>
        <v>Baja (B)</v>
      </c>
      <c r="P67" s="83">
        <f t="shared" si="0"/>
        <v>0</v>
      </c>
      <c r="Q67" s="85" t="e">
        <f>+IF(R67&lt;=30,'5'!$F$102,IF(R67&lt;=120,'5'!$F$100,IF(R67&lt;=500,'5'!$F$98,IF(R67&lt;=4000,'5'!$F$96,0))))</f>
        <v>#DIV/0!</v>
      </c>
      <c r="R67" s="83" t="e">
        <f t="shared" si="1"/>
        <v>#DIV/0!</v>
      </c>
      <c r="S67" s="124" t="s">
        <v>580</v>
      </c>
      <c r="T67" s="124"/>
      <c r="U67" s="124"/>
    </row>
    <row r="68" spans="2:25" ht="47.5" customHeight="1" x14ac:dyDescent="0.35">
      <c r="B68" s="86" t="s">
        <v>14</v>
      </c>
      <c r="C68" s="126" t="s">
        <v>56</v>
      </c>
      <c r="D68" s="126"/>
      <c r="E68" s="126"/>
      <c r="F68" s="126"/>
      <c r="G68" s="126"/>
      <c r="H68" s="126"/>
      <c r="I68" s="127" t="s">
        <v>459</v>
      </c>
      <c r="J68" s="127"/>
      <c r="K68" s="127"/>
      <c r="L68" s="127"/>
      <c r="M68" s="127"/>
      <c r="N68" s="127"/>
      <c r="O68" s="127"/>
      <c r="P68" s="127"/>
      <c r="Q68" s="127"/>
      <c r="R68" s="127"/>
      <c r="S68" s="127" t="s">
        <v>460</v>
      </c>
      <c r="T68" s="127"/>
      <c r="U68" s="127"/>
    </row>
    <row r="69" spans="2:25" s="75" customFormat="1" ht="37.5" customHeight="1" outlineLevel="1" collapsed="1" x14ac:dyDescent="0.35">
      <c r="B69" s="77" t="s">
        <v>16</v>
      </c>
      <c r="C69" s="128" t="s">
        <v>54</v>
      </c>
      <c r="D69" s="128"/>
      <c r="E69" s="77" t="s">
        <v>367</v>
      </c>
      <c r="F69" s="77" t="s">
        <v>213</v>
      </c>
      <c r="G69" s="77" t="s">
        <v>211</v>
      </c>
      <c r="H69" s="77" t="s">
        <v>212</v>
      </c>
      <c r="I69" s="129" t="s">
        <v>453</v>
      </c>
      <c r="J69" s="129"/>
      <c r="K69" s="128" t="s">
        <v>454</v>
      </c>
      <c r="L69" s="128"/>
      <c r="M69" s="128" t="s">
        <v>455</v>
      </c>
      <c r="N69" s="128"/>
      <c r="O69" s="129" t="s">
        <v>456</v>
      </c>
      <c r="P69" s="129"/>
      <c r="Q69" s="128" t="s">
        <v>457</v>
      </c>
      <c r="R69" s="128"/>
      <c r="S69" s="128" t="s">
        <v>458</v>
      </c>
      <c r="T69" s="128"/>
      <c r="U69" s="128"/>
    </row>
    <row r="70" spans="2:25" ht="128" customHeight="1" outlineLevel="1" x14ac:dyDescent="0.35">
      <c r="B70" s="78" t="s">
        <v>184</v>
      </c>
      <c r="C70" s="125" t="s">
        <v>77</v>
      </c>
      <c r="D70" s="125"/>
      <c r="E70" s="79">
        <f>+'3'!F70</f>
        <v>0</v>
      </c>
      <c r="F70" s="80" t="str">
        <f>+IF(E70=BD!$I$4,BD!$J$4,IF(E70=BD!$I$5,BD!$J$5,BD!$J$6))</f>
        <v xml:space="preserve"> -</v>
      </c>
      <c r="G70" s="81" t="str">
        <f>+IF(E70=BD!$I$5,BD!E55,BD!$J$6)</f>
        <v xml:space="preserve"> -</v>
      </c>
      <c r="H70" s="81" t="str">
        <f>+IF(E70=BD!$I$4,BD!F55,IF(E70=BD!$I$5,BD!F55,BD!$J$6))</f>
        <v xml:space="preserve"> -</v>
      </c>
      <c r="I70" s="82" t="e">
        <f>+'3'!M70</f>
        <v>#DIV/0!</v>
      </c>
      <c r="J70" s="83" t="e">
        <f>+'3'!L70</f>
        <v>#DIV/0!</v>
      </c>
      <c r="K70" s="84"/>
      <c r="L70" s="83" t="str">
        <f>+IF(K70='5'!$E$31,'5'!$F$31,IF(K70='5'!$E$32,'5'!$F$32,IF(K70='5'!$E$33,'5'!$F$33,IF(K70='5'!$E$34,'5'!$F$34,"0"))))</f>
        <v>0</v>
      </c>
      <c r="M70" s="84"/>
      <c r="N70" s="83">
        <f>+IF(M70='5'!$E$42,'5'!$F$42,IF(M70='5'!$E$43,'5'!$F$43,IF(M70='5'!$E$44,'5'!$F$44,IF(M70='5'!$E$45,'5'!$F$45,0))))</f>
        <v>0</v>
      </c>
      <c r="O70" s="85" t="str">
        <f>+IF(P70&lt;=4,'5'!$E$66,IF(P70&lt;=8,'5'!$E$65,IF(P70&lt;=20,'5'!$E$64,IF(P70&lt;=40,'5'!$E$63))))</f>
        <v>Baja (B)</v>
      </c>
      <c r="P70" s="83">
        <f t="shared" si="0"/>
        <v>0</v>
      </c>
      <c r="Q70" s="85" t="e">
        <f>+IF(R70&lt;=30,'5'!$F$102,IF(R70&lt;=120,'5'!$F$100,IF(R70&lt;=500,'5'!$F$98,IF(R70&lt;=4000,'5'!$F$96,0))))</f>
        <v>#DIV/0!</v>
      </c>
      <c r="R70" s="83" t="e">
        <f t="shared" si="1"/>
        <v>#DIV/0!</v>
      </c>
      <c r="S70" s="124" t="s">
        <v>580</v>
      </c>
      <c r="T70" s="124"/>
      <c r="U70" s="124"/>
    </row>
    <row r="71" spans="2:25" ht="128" customHeight="1" outlineLevel="1" x14ac:dyDescent="0.35">
      <c r="B71" s="78" t="s">
        <v>185</v>
      </c>
      <c r="C71" s="125" t="s">
        <v>78</v>
      </c>
      <c r="D71" s="125"/>
      <c r="E71" s="79">
        <f>+'3'!F71</f>
        <v>0</v>
      </c>
      <c r="F71" s="80" t="str">
        <f>+IF(E71=BD!$I$4,BD!$J$4,IF(E71=BD!$I$5,BD!$J$5,BD!$J$6))</f>
        <v xml:space="preserve"> -</v>
      </c>
      <c r="G71" s="81" t="str">
        <f>+IF(E71=BD!$I$5,BD!E56,BD!$J$6)</f>
        <v xml:space="preserve"> -</v>
      </c>
      <c r="H71" s="81" t="str">
        <f>+IF(E71=BD!$I$4,BD!F56,IF(E71=BD!$I$5,BD!F56,BD!$J$6))</f>
        <v xml:space="preserve"> -</v>
      </c>
      <c r="I71" s="82" t="e">
        <f>+'3'!M71</f>
        <v>#DIV/0!</v>
      </c>
      <c r="J71" s="83" t="e">
        <f>+'3'!L71</f>
        <v>#DIV/0!</v>
      </c>
      <c r="K71" s="84"/>
      <c r="L71" s="83" t="str">
        <f>+IF(K71='5'!$E$31,'5'!$F$31,IF(K71='5'!$E$32,'5'!$F$32,IF(K71='5'!$E$33,'5'!$F$33,IF(K71='5'!$E$34,'5'!$F$34,"0"))))</f>
        <v>0</v>
      </c>
      <c r="M71" s="84"/>
      <c r="N71" s="83">
        <f>+IF(M71='5'!$E$42,'5'!$F$42,IF(M71='5'!$E$43,'5'!$F$43,IF(M71='5'!$E$44,'5'!$F$44,IF(M71='5'!$E$45,'5'!$F$45,0))))</f>
        <v>0</v>
      </c>
      <c r="O71" s="85" t="str">
        <f>+IF(P71&lt;=4,'5'!$E$66,IF(P71&lt;=8,'5'!$E$65,IF(P71&lt;=20,'5'!$E$64,IF(P71&lt;=40,'5'!$E$63))))</f>
        <v>Baja (B)</v>
      </c>
      <c r="P71" s="83">
        <f t="shared" si="0"/>
        <v>0</v>
      </c>
      <c r="Q71" s="85" t="e">
        <f>+IF(R71&lt;=30,'5'!$F$102,IF(R71&lt;=120,'5'!$F$100,IF(R71&lt;=500,'5'!$F$98,IF(R71&lt;=4000,'5'!$F$96,0))))</f>
        <v>#DIV/0!</v>
      </c>
      <c r="R71" s="83" t="e">
        <f t="shared" si="1"/>
        <v>#DIV/0!</v>
      </c>
      <c r="S71" s="124" t="s">
        <v>580</v>
      </c>
      <c r="T71" s="124"/>
      <c r="U71" s="124"/>
    </row>
    <row r="72" spans="2:25" ht="128" customHeight="1" outlineLevel="1" x14ac:dyDescent="0.35">
      <c r="B72" s="78" t="s">
        <v>186</v>
      </c>
      <c r="C72" s="125" t="s">
        <v>419</v>
      </c>
      <c r="D72" s="125"/>
      <c r="E72" s="79">
        <f>+'3'!F72</f>
        <v>0</v>
      </c>
      <c r="F72" s="80" t="str">
        <f>+IF(E72=BD!$I$4,BD!$J$4,IF(E72=BD!$I$5,BD!$J$5,BD!$J$6))</f>
        <v xml:space="preserve"> -</v>
      </c>
      <c r="G72" s="81" t="str">
        <f>+IF(E72=BD!$I$5,BD!E57,BD!$J$6)</f>
        <v xml:space="preserve"> -</v>
      </c>
      <c r="H72" s="81" t="str">
        <f>+IF(E72=BD!$I$4,BD!F57,IF(E72=BD!$I$5,BD!F57,BD!$J$6))</f>
        <v xml:space="preserve"> -</v>
      </c>
      <c r="I72" s="82" t="e">
        <f>+'3'!M72</f>
        <v>#DIV/0!</v>
      </c>
      <c r="J72" s="83" t="e">
        <f>+'3'!L72</f>
        <v>#DIV/0!</v>
      </c>
      <c r="K72" s="84"/>
      <c r="L72" s="83" t="str">
        <f>+IF(K72='5'!$E$31,'5'!$F$31,IF(K72='5'!$E$32,'5'!$F$32,IF(K72='5'!$E$33,'5'!$F$33,IF(K72='5'!$E$34,'5'!$F$34,"0"))))</f>
        <v>0</v>
      </c>
      <c r="M72" s="84"/>
      <c r="N72" s="83">
        <f>+IF(M72='5'!$E$42,'5'!$F$42,IF(M72='5'!$E$43,'5'!$F$43,IF(M72='5'!$E$44,'5'!$F$44,IF(M72='5'!$E$45,'5'!$F$45,0))))</f>
        <v>0</v>
      </c>
      <c r="O72" s="85" t="str">
        <f>+IF(P72&lt;=4,'5'!$E$66,IF(P72&lt;=8,'5'!$E$65,IF(P72&lt;=20,'5'!$E$64,IF(P72&lt;=40,'5'!$E$63))))</f>
        <v>Baja (B)</v>
      </c>
      <c r="P72" s="83">
        <f t="shared" si="0"/>
        <v>0</v>
      </c>
      <c r="Q72" s="85" t="e">
        <f>+IF(R72&lt;=30,'5'!$F$102,IF(R72&lt;=120,'5'!$F$100,IF(R72&lt;=500,'5'!$F$98,IF(R72&lt;=4000,'5'!$F$96,0))))</f>
        <v>#DIV/0!</v>
      </c>
      <c r="R72" s="83" t="e">
        <f t="shared" si="1"/>
        <v>#DIV/0!</v>
      </c>
      <c r="S72" s="124" t="s">
        <v>580</v>
      </c>
      <c r="T72" s="124"/>
      <c r="U72" s="124"/>
    </row>
    <row r="73" spans="2:25" ht="128" customHeight="1" outlineLevel="1" x14ac:dyDescent="0.35">
      <c r="B73" s="78" t="s">
        <v>187</v>
      </c>
      <c r="C73" s="125" t="s">
        <v>420</v>
      </c>
      <c r="D73" s="125"/>
      <c r="E73" s="79">
        <f>+'3'!F73</f>
        <v>0</v>
      </c>
      <c r="F73" s="80" t="str">
        <f>+IF(E73=BD!$I$4,BD!$J$4,IF(E73=BD!$I$5,BD!$J$5,BD!$J$6))</f>
        <v xml:space="preserve"> -</v>
      </c>
      <c r="G73" s="81" t="str">
        <f>+IF(E73=BD!$I$5,BD!E58,BD!$J$6)</f>
        <v xml:space="preserve"> -</v>
      </c>
      <c r="H73" s="81" t="str">
        <f>+IF(E73=BD!$I$4,BD!F58,IF(E73=BD!$I$5,BD!F58,BD!$J$6))</f>
        <v xml:space="preserve"> -</v>
      </c>
      <c r="I73" s="82" t="e">
        <f>+'3'!M73</f>
        <v>#DIV/0!</v>
      </c>
      <c r="J73" s="83" t="e">
        <f>+'3'!L73</f>
        <v>#DIV/0!</v>
      </c>
      <c r="K73" s="84"/>
      <c r="L73" s="83" t="str">
        <f>+IF(K73='5'!$E$31,'5'!$F$31,IF(K73='5'!$E$32,'5'!$F$32,IF(K73='5'!$E$33,'5'!$F$33,IF(K73='5'!$E$34,'5'!$F$34,"0"))))</f>
        <v>0</v>
      </c>
      <c r="M73" s="84"/>
      <c r="N73" s="83">
        <f>+IF(M73='5'!$E$42,'5'!$F$42,IF(M73='5'!$E$43,'5'!$F$43,IF(M73='5'!$E$44,'5'!$F$44,IF(M73='5'!$E$45,'5'!$F$45,0))))</f>
        <v>0</v>
      </c>
      <c r="O73" s="85" t="str">
        <f>+IF(P73&lt;=4,'5'!$E$66,IF(P73&lt;=8,'5'!$E$65,IF(P73&lt;=20,'5'!$E$64,IF(P73&lt;=40,'5'!$E$63))))</f>
        <v>Baja (B)</v>
      </c>
      <c r="P73" s="83">
        <f t="shared" si="0"/>
        <v>0</v>
      </c>
      <c r="Q73" s="85" t="e">
        <f>+IF(R73&lt;=30,'5'!$F$102,IF(R73&lt;=120,'5'!$F$100,IF(R73&lt;=500,'5'!$F$98,IF(R73&lt;=4000,'5'!$F$96,0))))</f>
        <v>#DIV/0!</v>
      </c>
      <c r="R73" s="83" t="e">
        <f t="shared" si="1"/>
        <v>#DIV/0!</v>
      </c>
      <c r="S73" s="124" t="s">
        <v>580</v>
      </c>
      <c r="T73" s="124"/>
      <c r="U73" s="124"/>
    </row>
    <row r="74" spans="2:25" ht="34" customHeight="1" x14ac:dyDescent="0.35">
      <c r="B74" s="133" t="s">
        <v>17</v>
      </c>
      <c r="C74" s="133"/>
      <c r="D74" s="133"/>
      <c r="E74" s="133"/>
      <c r="F74" s="133" t="s">
        <v>190</v>
      </c>
      <c r="G74" s="133"/>
      <c r="H74" s="133"/>
      <c r="I74" s="87"/>
      <c r="J74" s="87"/>
      <c r="K74" s="87"/>
      <c r="L74" s="87"/>
      <c r="M74" s="87"/>
      <c r="N74" s="87"/>
      <c r="O74" s="87"/>
      <c r="P74" s="87"/>
      <c r="Q74" s="87"/>
      <c r="R74" s="87"/>
      <c r="S74" s="87"/>
      <c r="T74" s="87"/>
      <c r="U74" s="87"/>
    </row>
    <row r="75" spans="2:25" ht="36.5" customHeight="1" x14ac:dyDescent="0.35">
      <c r="B75" s="86" t="s">
        <v>19</v>
      </c>
      <c r="C75" s="126" t="s">
        <v>57</v>
      </c>
      <c r="D75" s="126"/>
      <c r="E75" s="126"/>
      <c r="F75" s="126"/>
      <c r="G75" s="126"/>
      <c r="H75" s="126"/>
      <c r="I75" s="127" t="s">
        <v>459</v>
      </c>
      <c r="J75" s="127"/>
      <c r="K75" s="127"/>
      <c r="L75" s="127"/>
      <c r="M75" s="127"/>
      <c r="N75" s="127"/>
      <c r="O75" s="127"/>
      <c r="P75" s="127"/>
      <c r="Q75" s="127"/>
      <c r="R75" s="127"/>
      <c r="S75" s="127" t="s">
        <v>460</v>
      </c>
      <c r="T75" s="127"/>
      <c r="U75" s="127"/>
    </row>
    <row r="76" spans="2:25" s="75" customFormat="1" ht="38.5" customHeight="1" outlineLevel="1" collapsed="1" x14ac:dyDescent="0.35">
      <c r="B76" s="77" t="s">
        <v>16</v>
      </c>
      <c r="C76" s="128" t="s">
        <v>54</v>
      </c>
      <c r="D76" s="128"/>
      <c r="E76" s="77" t="s">
        <v>367</v>
      </c>
      <c r="F76" s="77" t="s">
        <v>213</v>
      </c>
      <c r="G76" s="77" t="s">
        <v>211</v>
      </c>
      <c r="H76" s="77" t="s">
        <v>212</v>
      </c>
      <c r="I76" s="129" t="s">
        <v>453</v>
      </c>
      <c r="J76" s="129"/>
      <c r="K76" s="128" t="s">
        <v>454</v>
      </c>
      <c r="L76" s="128"/>
      <c r="M76" s="128" t="s">
        <v>455</v>
      </c>
      <c r="N76" s="128"/>
      <c r="O76" s="129" t="s">
        <v>456</v>
      </c>
      <c r="P76" s="129"/>
      <c r="Q76" s="128" t="s">
        <v>457</v>
      </c>
      <c r="R76" s="128"/>
      <c r="S76" s="128" t="s">
        <v>458</v>
      </c>
      <c r="T76" s="128"/>
      <c r="U76" s="128"/>
    </row>
    <row r="77" spans="2:25" ht="162" customHeight="1" outlineLevel="1" x14ac:dyDescent="0.35">
      <c r="B77" s="78" t="s">
        <v>79</v>
      </c>
      <c r="C77" s="125" t="str">
        <f>+BD!C62</f>
        <v>¿El centro de trabajo cuenta con un plan de respuesta / emergencia frente a una emergencia por incendios forestales?</v>
      </c>
      <c r="D77" s="125"/>
      <c r="E77" s="79">
        <f>+'3'!F77</f>
        <v>0</v>
      </c>
      <c r="F77" s="80" t="str">
        <f>+IF(E77=BD!$I$4,BD!$J$4,IF(E77=BD!$I$5,BD!$J$5,BD!$J$6))</f>
        <v xml:space="preserve"> -</v>
      </c>
      <c r="G77" s="96" t="str">
        <f>+IF(E77=BD!$I$5,BD!E62,BD!$J$6)</f>
        <v xml:space="preserve"> -</v>
      </c>
      <c r="H77" s="96" t="str">
        <f>+IF(E77=BD!$I$4,BD!F62,IF(E77=BD!$I$5,BD!F62,BD!$J$6))</f>
        <v xml:space="preserve"> -</v>
      </c>
      <c r="I77" s="82" t="e">
        <f>+'3'!M77</f>
        <v>#DIV/0!</v>
      </c>
      <c r="J77" s="83" t="e">
        <f>+'3'!L77</f>
        <v>#DIV/0!</v>
      </c>
      <c r="K77" s="84"/>
      <c r="L77" s="83" t="str">
        <f>+IF(K77='5'!$E$31,'5'!$F$31,IF(K77='5'!$E$32,'5'!$F$32,IF(K77='5'!$E$33,'5'!$F$33,IF(K77='5'!$E$34,'5'!$F$34,"0"))))</f>
        <v>0</v>
      </c>
      <c r="M77" s="84"/>
      <c r="N77" s="83">
        <f>+IF(M77='5'!$E$42,'5'!$F$42,IF(M77='5'!$E$43,'5'!$F$43,IF(M77='5'!$E$44,'5'!$F$44,IF(M77='5'!$E$45,'5'!$F$45,0))))</f>
        <v>0</v>
      </c>
      <c r="O77" s="85" t="str">
        <f>+IF(P77&lt;=4,'5'!$E$66,IF(P77&lt;=8,'5'!$E$65,IF(P77&lt;=20,'5'!$E$64,IF(P77&lt;=40,'5'!$E$63))))</f>
        <v>Baja (B)</v>
      </c>
      <c r="P77" s="83">
        <f t="shared" si="0"/>
        <v>0</v>
      </c>
      <c r="Q77" s="85" t="e">
        <f>+IF(R77&lt;=30,'5'!$F$102,IF(R77&lt;=120,'5'!$F$100,IF(R77&lt;=500,'5'!$F$98,IF(R77&lt;=4000,'5'!$F$96,0))))</f>
        <v>#DIV/0!</v>
      </c>
      <c r="R77" s="83" t="e">
        <f t="shared" si="1"/>
        <v>#DIV/0!</v>
      </c>
      <c r="S77" s="124" t="s">
        <v>580</v>
      </c>
      <c r="T77" s="124"/>
      <c r="U77" s="124"/>
    </row>
    <row r="78" spans="2:25" ht="162" customHeight="1" outlineLevel="1" x14ac:dyDescent="0.35">
      <c r="B78" s="78" t="s">
        <v>80</v>
      </c>
      <c r="C78" s="125" t="str">
        <f>+BD!C63</f>
        <v>¿Se cuenta con un procedimiento de orden y aseo de las áreas externas y/o colindantes al centro de trabajo (patios, estacionamientos, etc.), que establezca acciones tales como: desmalezado, limpieza, retiro de escombros o desechos, entre otras?</v>
      </c>
      <c r="D78" s="125"/>
      <c r="E78" s="79">
        <f>+'3'!F78</f>
        <v>0</v>
      </c>
      <c r="F78" s="80" t="str">
        <f>+IF(E78=BD!$I$4,BD!$J$4,IF(E78=BD!$I$5,BD!$J$5,BD!$J$6))</f>
        <v xml:space="preserve"> -</v>
      </c>
      <c r="G78" s="96" t="str">
        <f>+IF(E78=BD!$I$5,BD!E63,BD!$J$6)</f>
        <v xml:space="preserve"> -</v>
      </c>
      <c r="H78" s="96" t="str">
        <f>+IF(E78=BD!$I$4,BD!F63,IF(E78=BD!$I$5,BD!F63,BD!$J$6))</f>
        <v xml:space="preserve"> -</v>
      </c>
      <c r="I78" s="82" t="e">
        <f>+'3'!M78</f>
        <v>#DIV/0!</v>
      </c>
      <c r="J78" s="83" t="e">
        <f>+'3'!L78</f>
        <v>#DIV/0!</v>
      </c>
      <c r="K78" s="84"/>
      <c r="L78" s="83" t="str">
        <f>+IF(K78='5'!$E$31,'5'!$F$31,IF(K78='5'!$E$32,'5'!$F$32,IF(K78='5'!$E$33,'5'!$F$33,IF(K78='5'!$E$34,'5'!$F$34,"0"))))</f>
        <v>0</v>
      </c>
      <c r="M78" s="84"/>
      <c r="N78" s="83">
        <f>+IF(M78='5'!$E$42,'5'!$F$42,IF(M78='5'!$E$43,'5'!$F$43,IF(M78='5'!$E$44,'5'!$F$44,IF(M78='5'!$E$45,'5'!$F$45,0))))</f>
        <v>0</v>
      </c>
      <c r="O78" s="85" t="str">
        <f>+IF(P78&lt;=4,'5'!$E$66,IF(P78&lt;=8,'5'!$E$65,IF(P78&lt;=20,'5'!$E$64,IF(P78&lt;=40,'5'!$E$63))))</f>
        <v>Baja (B)</v>
      </c>
      <c r="P78" s="83">
        <f t="shared" ref="P78:P89" si="2">+L78*N78</f>
        <v>0</v>
      </c>
      <c r="Q78" s="85" t="e">
        <f>+IF(R78&lt;=30,'5'!$F$102,IF(R78&lt;=120,'5'!$F$100,IF(R78&lt;=500,'5'!$F$98,IF(R78&lt;=4000,'5'!$F$96,0))))</f>
        <v>#DIV/0!</v>
      </c>
      <c r="R78" s="83" t="e">
        <f t="shared" ref="R78:R89" si="3">+J78*P78</f>
        <v>#DIV/0!</v>
      </c>
      <c r="S78" s="124" t="s">
        <v>580</v>
      </c>
      <c r="T78" s="124"/>
      <c r="U78" s="124"/>
    </row>
    <row r="79" spans="2:25" ht="162" customHeight="1" outlineLevel="1" x14ac:dyDescent="0.35">
      <c r="B79" s="78" t="s">
        <v>81</v>
      </c>
      <c r="C79" s="125" t="str">
        <f>+BD!C64</f>
        <v>¿Se encuentra prohibido fumar y encender fuego en áreas externas con pastizales, bosques o donde se almacenen sustancias combustibles o inflamables?</v>
      </c>
      <c r="D79" s="125"/>
      <c r="E79" s="79">
        <f>+'3'!F79</f>
        <v>0</v>
      </c>
      <c r="F79" s="80" t="str">
        <f>+IF(E79=BD!$I$4,BD!$J$4,IF(E79=BD!$I$5,BD!$J$5,BD!$J$6))</f>
        <v xml:space="preserve"> -</v>
      </c>
      <c r="G79" s="96" t="str">
        <f>+IF(E79=BD!$I$5,BD!E64,BD!$J$6)</f>
        <v xml:space="preserve"> -</v>
      </c>
      <c r="H79" s="96" t="str">
        <f>+IF(E79=BD!$I$4,BD!F64,IF(E79=BD!$I$5,BD!F64,BD!$J$6))</f>
        <v xml:space="preserve"> -</v>
      </c>
      <c r="I79" s="82" t="e">
        <f>+'3'!M79</f>
        <v>#DIV/0!</v>
      </c>
      <c r="J79" s="83" t="e">
        <f>+'3'!L79</f>
        <v>#DIV/0!</v>
      </c>
      <c r="K79" s="84"/>
      <c r="L79" s="83" t="str">
        <f>+IF(K79='5'!$E$31,'5'!$F$31,IF(K79='5'!$E$32,'5'!$F$32,IF(K79='5'!$E$33,'5'!$F$33,IF(K79='5'!$E$34,'5'!$F$34,"0"))))</f>
        <v>0</v>
      </c>
      <c r="M79" s="84"/>
      <c r="N79" s="83">
        <f>+IF(M79='5'!$E$42,'5'!$F$42,IF(M79='5'!$E$43,'5'!$F$43,IF(M79='5'!$E$44,'5'!$F$44,IF(M79='5'!$E$45,'5'!$F$45,0))))</f>
        <v>0</v>
      </c>
      <c r="O79" s="85" t="str">
        <f>+IF(P79&lt;=4,'5'!$E$66,IF(P79&lt;=8,'5'!$E$65,IF(P79&lt;=20,'5'!$E$64,IF(P79&lt;=40,'5'!$E$63))))</f>
        <v>Baja (B)</v>
      </c>
      <c r="P79" s="83">
        <f t="shared" si="2"/>
        <v>0</v>
      </c>
      <c r="Q79" s="85" t="e">
        <f>+IF(R79&lt;=30,'5'!$F$102,IF(R79&lt;=120,'5'!$F$100,IF(R79&lt;=500,'5'!$F$98,IF(R79&lt;=4000,'5'!$F$96,0))))</f>
        <v>#DIV/0!</v>
      </c>
      <c r="R79" s="83" t="e">
        <f t="shared" si="3"/>
        <v>#DIV/0!</v>
      </c>
      <c r="S79" s="124" t="s">
        <v>580</v>
      </c>
      <c r="T79" s="124"/>
      <c r="U79" s="124"/>
    </row>
    <row r="80" spans="2:25" ht="162" customHeight="1" outlineLevel="1" x14ac:dyDescent="0.35">
      <c r="B80" s="78" t="s">
        <v>82</v>
      </c>
      <c r="C80" s="125" t="str">
        <f>+BD!C65</f>
        <v>¿Se realizan controles ante la necesidad de realizar trabajos en caliente, en áreas externas al centro de trabajo (soldadura, desbastado, esmerilado o equipo con llama abierta o que generen partículas incandescentes)?</v>
      </c>
      <c r="D80" s="125"/>
      <c r="E80" s="79">
        <f>+'3'!F80</f>
        <v>0</v>
      </c>
      <c r="F80" s="80" t="str">
        <f>+IF(E80=BD!$I$4,BD!$J$4,IF(E80=BD!$I$5,BD!$J$5,BD!$J$6))</f>
        <v xml:space="preserve"> -</v>
      </c>
      <c r="G80" s="96" t="str">
        <f>+IF(E80=BD!$I$5,BD!E65,BD!$J$6)</f>
        <v xml:space="preserve"> -</v>
      </c>
      <c r="H80" s="96" t="str">
        <f>+IF(E80=BD!$I$4,BD!F65,IF(E80=BD!$I$5,BD!F65,BD!$J$6))</f>
        <v xml:space="preserve"> -</v>
      </c>
      <c r="I80" s="82" t="e">
        <f>+'3'!M80</f>
        <v>#DIV/0!</v>
      </c>
      <c r="J80" s="83" t="e">
        <f>+'3'!L80</f>
        <v>#DIV/0!</v>
      </c>
      <c r="K80" s="84"/>
      <c r="L80" s="83" t="str">
        <f>+IF(K80='5'!$E$31,'5'!$F$31,IF(K80='5'!$E$32,'5'!$F$32,IF(K80='5'!$E$33,'5'!$F$33,IF(K80='5'!$E$34,'5'!$F$34,"0"))))</f>
        <v>0</v>
      </c>
      <c r="M80" s="84"/>
      <c r="N80" s="83">
        <f>+IF(M80='5'!$E$42,'5'!$F$42,IF(M80='5'!$E$43,'5'!$F$43,IF(M80='5'!$E$44,'5'!$F$44,IF(M80='5'!$E$45,'5'!$F$45,0))))</f>
        <v>0</v>
      </c>
      <c r="O80" s="85" t="str">
        <f>+IF(P80&lt;=4,'5'!$E$66,IF(P80&lt;=8,'5'!$E$65,IF(P80&lt;=20,'5'!$E$64,IF(P80&lt;=40,'5'!$E$63))))</f>
        <v>Baja (B)</v>
      </c>
      <c r="P80" s="83">
        <f t="shared" si="2"/>
        <v>0</v>
      </c>
      <c r="Q80" s="85" t="e">
        <f>+IF(R80&lt;=30,'5'!$F$102,IF(R80&lt;=120,'5'!$F$100,IF(R80&lt;=500,'5'!$F$98,IF(R80&lt;=4000,'5'!$F$96,0))))</f>
        <v>#DIV/0!</v>
      </c>
      <c r="R80" s="83" t="e">
        <f t="shared" si="3"/>
        <v>#DIV/0!</v>
      </c>
      <c r="S80" s="124" t="s">
        <v>580</v>
      </c>
      <c r="T80" s="124"/>
      <c r="U80" s="124"/>
    </row>
    <row r="81" spans="2:21" ht="162" customHeight="1" outlineLevel="1" x14ac:dyDescent="0.35">
      <c r="B81" s="78" t="s">
        <v>83</v>
      </c>
      <c r="C81" s="125" t="str">
        <f>+BD!C66</f>
        <v>¿Se cuenta con una franja libre de fuego o corta fuego, de a lo menos 50 metros, en el entorno de las edificaciones de su centro de trabajo - sin elementos combustibles, pasto y vegetación libre de resina, aceites y cera?</v>
      </c>
      <c r="D81" s="125"/>
      <c r="E81" s="79">
        <f>+'3'!F81</f>
        <v>0</v>
      </c>
      <c r="F81" s="80" t="str">
        <f>+IF(E81=BD!$I$4,BD!$J$4,IF(E81=BD!$I$5,BD!$J$5,BD!$J$6))</f>
        <v xml:space="preserve"> -</v>
      </c>
      <c r="G81" s="96" t="str">
        <f>+IF(E81=BD!$I$5,BD!E66,BD!$J$6)</f>
        <v xml:space="preserve"> -</v>
      </c>
      <c r="H81" s="96" t="str">
        <f>+IF(E81=BD!$I$4,BD!F66,IF(E81=BD!$I$5,BD!F66,BD!$J$6))</f>
        <v xml:space="preserve"> -</v>
      </c>
      <c r="I81" s="82" t="e">
        <f>+'3'!M81</f>
        <v>#DIV/0!</v>
      </c>
      <c r="J81" s="83" t="e">
        <f>+'3'!L81</f>
        <v>#DIV/0!</v>
      </c>
      <c r="K81" s="84"/>
      <c r="L81" s="83" t="str">
        <f>+IF(K81='5'!$E$31,'5'!$F$31,IF(K81='5'!$E$32,'5'!$F$32,IF(K81='5'!$E$33,'5'!$F$33,IF(K81='5'!$E$34,'5'!$F$34,"0"))))</f>
        <v>0</v>
      </c>
      <c r="M81" s="84"/>
      <c r="N81" s="83">
        <f>+IF(M81='5'!$E$42,'5'!$F$42,IF(M81='5'!$E$43,'5'!$F$43,IF(M81='5'!$E$44,'5'!$F$44,IF(M81='5'!$E$45,'5'!$F$45,0))))</f>
        <v>0</v>
      </c>
      <c r="O81" s="85" t="str">
        <f>+IF(P81&lt;=4,'5'!$E$66,IF(P81&lt;=8,'5'!$E$65,IF(P81&lt;=20,'5'!$E$64,IF(P81&lt;=40,'5'!$E$63))))</f>
        <v>Baja (B)</v>
      </c>
      <c r="P81" s="83">
        <f t="shared" si="2"/>
        <v>0</v>
      </c>
      <c r="Q81" s="85" t="e">
        <f>+IF(R81&lt;=30,'5'!$F$102,IF(R81&lt;=120,'5'!$F$100,IF(R81&lt;=500,'5'!$F$98,IF(R81&lt;=4000,'5'!$F$96,0))))</f>
        <v>#DIV/0!</v>
      </c>
      <c r="R81" s="83" t="e">
        <f t="shared" si="3"/>
        <v>#DIV/0!</v>
      </c>
      <c r="S81" s="124" t="s">
        <v>580</v>
      </c>
      <c r="T81" s="124"/>
      <c r="U81" s="124"/>
    </row>
    <row r="82" spans="2:21" s="95" customFormat="1" ht="162" customHeight="1" outlineLevel="1" x14ac:dyDescent="0.35">
      <c r="B82" s="78" t="s">
        <v>653</v>
      </c>
      <c r="C82" s="125" t="str">
        <f>+BD!C67</f>
        <v>¿Se cuenta con techo, paredes y aleros de edificaciones de materiales incombustibles o con tratamientos ignífugos?</v>
      </c>
      <c r="D82" s="125"/>
      <c r="E82" s="79">
        <f>+'3'!F82</f>
        <v>0</v>
      </c>
      <c r="F82" s="80" t="str">
        <f>+IF(E82=BD!$I$4,BD!$J$4,IF(E82=BD!$I$5,BD!$J$5,BD!$J$6))</f>
        <v xml:space="preserve"> -</v>
      </c>
      <c r="G82" s="96" t="str">
        <f>+IF(E82=BD!$I$5,BD!E67,BD!$J$6)</f>
        <v xml:space="preserve"> -</v>
      </c>
      <c r="H82" s="96" t="str">
        <f>+IF(E82=BD!$I$4,BD!F67,IF(E82=BD!$I$5,BD!F67,BD!$J$6))</f>
        <v xml:space="preserve"> -</v>
      </c>
      <c r="I82" s="82" t="e">
        <f>+'3'!M82</f>
        <v>#DIV/0!</v>
      </c>
      <c r="J82" s="83" t="e">
        <f>+'3'!L82</f>
        <v>#DIV/0!</v>
      </c>
      <c r="K82" s="84"/>
      <c r="L82" s="83" t="str">
        <f>+IF(K82='5'!$E$31,'5'!$F$31,IF(K82='5'!$E$32,'5'!$F$32,IF(K82='5'!$E$33,'5'!$F$33,IF(K82='5'!$E$34,'5'!$F$34,"0"))))</f>
        <v>0</v>
      </c>
      <c r="M82" s="84"/>
      <c r="N82" s="83">
        <f>+IF(M82='5'!$E$42,'5'!$F$42,IF(M82='5'!$E$43,'5'!$F$43,IF(M82='5'!$E$44,'5'!$F$44,IF(M82='5'!$E$45,'5'!$F$45,0))))</f>
        <v>0</v>
      </c>
      <c r="O82" s="85" t="str">
        <f>+IF(P82&lt;=4,'5'!$E$66,IF(P82&lt;=8,'5'!$E$65,IF(P82&lt;=20,'5'!$E$64,IF(P82&lt;=40,'5'!$E$63))))</f>
        <v>Baja (B)</v>
      </c>
      <c r="P82" s="83">
        <f t="shared" si="2"/>
        <v>0</v>
      </c>
      <c r="Q82" s="85" t="e">
        <f>+IF(R82&lt;=30,'5'!$F$102,IF(R82&lt;=120,'5'!$F$100,IF(R82&lt;=500,'5'!$F$98,IF(R82&lt;=4000,'5'!$F$96,0))))</f>
        <v>#DIV/0!</v>
      </c>
      <c r="R82" s="83" t="e">
        <f t="shared" si="3"/>
        <v>#DIV/0!</v>
      </c>
      <c r="S82" s="124" t="s">
        <v>580</v>
      </c>
      <c r="T82" s="124"/>
      <c r="U82" s="124"/>
    </row>
    <row r="83" spans="2:21" s="95" customFormat="1" ht="162" customHeight="1" outlineLevel="1" x14ac:dyDescent="0.35">
      <c r="B83" s="78" t="s">
        <v>654</v>
      </c>
      <c r="C83" s="125" t="str">
        <f>+BD!C68</f>
        <v>¿Se realizan actividades de educación y concientización sobre el riesgo de incendios forestales y la importancia de la prevención, dirigidas a todas las personas trabajadoras y eventuales visitas?</v>
      </c>
      <c r="D83" s="125"/>
      <c r="E83" s="79">
        <f>+'3'!F83</f>
        <v>0</v>
      </c>
      <c r="F83" s="80" t="str">
        <f>+IF(E83=BD!$I$4,BD!$J$4,IF(E83=BD!$I$5,BD!$J$5,BD!$J$6))</f>
        <v xml:space="preserve"> -</v>
      </c>
      <c r="G83" s="96" t="str">
        <f>+IF(E83=BD!$I$5,BD!E68,BD!$J$6)</f>
        <v xml:space="preserve"> -</v>
      </c>
      <c r="H83" s="96" t="str">
        <f>+IF(E83=BD!$I$4,BD!F68,IF(E83=BD!$I$5,BD!F68,BD!$J$6))</f>
        <v xml:space="preserve"> -</v>
      </c>
      <c r="I83" s="82" t="e">
        <f>+'3'!M83</f>
        <v>#DIV/0!</v>
      </c>
      <c r="J83" s="83" t="e">
        <f>+'3'!L83</f>
        <v>#DIV/0!</v>
      </c>
      <c r="K83" s="84"/>
      <c r="L83" s="83" t="str">
        <f>+IF(K83='5'!$E$31,'5'!$F$31,IF(K83='5'!$E$32,'5'!$F$32,IF(K83='5'!$E$33,'5'!$F$33,IF(K83='5'!$E$34,'5'!$F$34,"0"))))</f>
        <v>0</v>
      </c>
      <c r="M83" s="84"/>
      <c r="N83" s="83">
        <f>+IF(M83='5'!$E$42,'5'!$F$42,IF(M83='5'!$E$43,'5'!$F$43,IF(M83='5'!$E$44,'5'!$F$44,IF(M83='5'!$E$45,'5'!$F$45,0))))</f>
        <v>0</v>
      </c>
      <c r="O83" s="85" t="str">
        <f>+IF(P83&lt;=4,'5'!$E$66,IF(P83&lt;=8,'5'!$E$65,IF(P83&lt;=20,'5'!$E$64,IF(P83&lt;=40,'5'!$E$63))))</f>
        <v>Baja (B)</v>
      </c>
      <c r="P83" s="83">
        <f t="shared" si="2"/>
        <v>0</v>
      </c>
      <c r="Q83" s="85" t="e">
        <f>+IF(R83&lt;=30,'5'!$F$102,IF(R83&lt;=120,'5'!$F$100,IF(R83&lt;=500,'5'!$F$98,IF(R83&lt;=4000,'5'!$F$96,0))))</f>
        <v>#DIV/0!</v>
      </c>
      <c r="R83" s="83" t="e">
        <f t="shared" si="3"/>
        <v>#DIV/0!</v>
      </c>
      <c r="S83" s="124" t="s">
        <v>580</v>
      </c>
      <c r="T83" s="124"/>
      <c r="U83" s="124"/>
    </row>
    <row r="84" spans="2:21" s="95" customFormat="1" ht="162" customHeight="1" outlineLevel="1" x14ac:dyDescent="0.35">
      <c r="B84" s="78" t="s">
        <v>655</v>
      </c>
      <c r="C84" s="125" t="str">
        <f>+BD!C69</f>
        <v>¿Cuenta con equipos de respuesta rápida o líderes de evacuación en caso de incendio forestal?</v>
      </c>
      <c r="D84" s="125"/>
      <c r="E84" s="79">
        <f>+'3'!F84</f>
        <v>0</v>
      </c>
      <c r="F84" s="80" t="str">
        <f>+IF(E84=BD!$I$4,BD!$J$4,IF(E84=BD!$I$5,BD!$J$5,BD!$J$6))</f>
        <v xml:space="preserve"> -</v>
      </c>
      <c r="G84" s="96" t="str">
        <f>+IF(E84=BD!$I$5,BD!E69,BD!$J$6)</f>
        <v xml:space="preserve"> -</v>
      </c>
      <c r="H84" s="96" t="str">
        <f>+IF(E84=BD!$I$4,BD!F69,IF(E84=BD!$I$5,BD!F69,BD!$J$6))</f>
        <v xml:space="preserve"> -</v>
      </c>
      <c r="I84" s="82" t="e">
        <f>+'3'!M84</f>
        <v>#DIV/0!</v>
      </c>
      <c r="J84" s="83" t="e">
        <f>+'3'!L84</f>
        <v>#DIV/0!</v>
      </c>
      <c r="K84" s="84"/>
      <c r="L84" s="83" t="str">
        <f>+IF(K84='5'!$E$31,'5'!$F$31,IF(K84='5'!$E$32,'5'!$F$32,IF(K84='5'!$E$33,'5'!$F$33,IF(K84='5'!$E$34,'5'!$F$34,"0"))))</f>
        <v>0</v>
      </c>
      <c r="M84" s="84"/>
      <c r="N84" s="83">
        <f>+IF(M84='5'!$E$42,'5'!$F$42,IF(M84='5'!$E$43,'5'!$F$43,IF(M84='5'!$E$44,'5'!$F$44,IF(M84='5'!$E$45,'5'!$F$45,0))))</f>
        <v>0</v>
      </c>
      <c r="O84" s="85" t="str">
        <f>+IF(P84&lt;=4,'5'!$E$66,IF(P84&lt;=8,'5'!$E$65,IF(P84&lt;=20,'5'!$E$64,IF(P84&lt;=40,'5'!$E$63))))</f>
        <v>Baja (B)</v>
      </c>
      <c r="P84" s="83">
        <f t="shared" si="2"/>
        <v>0</v>
      </c>
      <c r="Q84" s="85" t="e">
        <f>+IF(R84&lt;=30,'5'!$F$102,IF(R84&lt;=120,'5'!$F$100,IF(R84&lt;=500,'5'!$F$98,IF(R84&lt;=4000,'5'!$F$96,0))))</f>
        <v>#DIV/0!</v>
      </c>
      <c r="R84" s="83" t="e">
        <f t="shared" si="3"/>
        <v>#DIV/0!</v>
      </c>
      <c r="S84" s="124" t="s">
        <v>580</v>
      </c>
      <c r="T84" s="124"/>
      <c r="U84" s="124"/>
    </row>
    <row r="85" spans="2:21" s="95" customFormat="1" ht="162" customHeight="1" outlineLevel="1" x14ac:dyDescent="0.35">
      <c r="B85" s="78" t="s">
        <v>656</v>
      </c>
      <c r="C85" s="125" t="str">
        <f>+BD!C70</f>
        <v>¿Cuenta con herramientas adecuadas para despejar un área que sirva de cortafuego?</v>
      </c>
      <c r="D85" s="125"/>
      <c r="E85" s="79">
        <f>+'3'!F85</f>
        <v>0</v>
      </c>
      <c r="F85" s="80" t="str">
        <f>+IF(E85=BD!$I$4,BD!$J$4,IF(E85=BD!$I$5,BD!$J$5,BD!$J$6))</f>
        <v xml:space="preserve"> -</v>
      </c>
      <c r="G85" s="96" t="str">
        <f>+IF(E85=BD!$I$5,BD!E70,BD!$J$6)</f>
        <v xml:space="preserve"> -</v>
      </c>
      <c r="H85" s="96" t="str">
        <f>+IF(E85=BD!$I$4,BD!F70,IF(E85=BD!$I$5,BD!F70,BD!$J$6))</f>
        <v xml:space="preserve"> -</v>
      </c>
      <c r="I85" s="82" t="e">
        <f>+'3'!M85</f>
        <v>#DIV/0!</v>
      </c>
      <c r="J85" s="83" t="e">
        <f>+'3'!L85</f>
        <v>#DIV/0!</v>
      </c>
      <c r="K85" s="84"/>
      <c r="L85" s="83" t="str">
        <f>+IF(K85='5'!$E$31,'5'!$F$31,IF(K85='5'!$E$32,'5'!$F$32,IF(K85='5'!$E$33,'5'!$F$33,IF(K85='5'!$E$34,'5'!$F$34,"0"))))</f>
        <v>0</v>
      </c>
      <c r="M85" s="84"/>
      <c r="N85" s="83">
        <f>+IF(M85='5'!$E$42,'5'!$F$42,IF(M85='5'!$E$43,'5'!$F$43,IF(M85='5'!$E$44,'5'!$F$44,IF(M85='5'!$E$45,'5'!$F$45,0))))</f>
        <v>0</v>
      </c>
      <c r="O85" s="85" t="str">
        <f>+IF(P85&lt;=4,'5'!$E$66,IF(P85&lt;=8,'5'!$E$65,IF(P85&lt;=20,'5'!$E$64,IF(P85&lt;=40,'5'!$E$63))))</f>
        <v>Baja (B)</v>
      </c>
      <c r="P85" s="83">
        <f t="shared" si="2"/>
        <v>0</v>
      </c>
      <c r="Q85" s="85" t="e">
        <f>+IF(R85&lt;=30,'5'!$F$102,IF(R85&lt;=120,'5'!$F$100,IF(R85&lt;=500,'5'!$F$98,IF(R85&lt;=4000,'5'!$F$96,0))))</f>
        <v>#DIV/0!</v>
      </c>
      <c r="R85" s="83" t="e">
        <f t="shared" si="3"/>
        <v>#DIV/0!</v>
      </c>
      <c r="S85" s="124" t="s">
        <v>580</v>
      </c>
      <c r="T85" s="124"/>
      <c r="U85" s="124"/>
    </row>
    <row r="86" spans="2:21" s="95" customFormat="1" ht="162" customHeight="1" outlineLevel="1" x14ac:dyDescent="0.35">
      <c r="B86" s="78" t="s">
        <v>657</v>
      </c>
      <c r="C86" s="125" t="str">
        <f>+BD!C71</f>
        <v>¿Existe una coordinación o trabajo conjunto con los dueños de los predios o empresas alrededor del centro de trabajo, para prevenir incendios forestales?</v>
      </c>
      <c r="D86" s="125"/>
      <c r="E86" s="79">
        <f>+'3'!F86</f>
        <v>0</v>
      </c>
      <c r="F86" s="80" t="str">
        <f>+IF(E86=BD!$I$4,BD!$J$4,IF(E86=BD!$I$5,BD!$J$5,BD!$J$6))</f>
        <v xml:space="preserve"> -</v>
      </c>
      <c r="G86" s="96" t="str">
        <f>+IF(E86=BD!$I$5,BD!E71,BD!$J$6)</f>
        <v xml:space="preserve"> -</v>
      </c>
      <c r="H86" s="96" t="str">
        <f>+IF(E86=BD!$I$4,BD!F71,IF(E86=BD!$I$5,BD!F71,BD!$J$6))</f>
        <v xml:space="preserve"> -</v>
      </c>
      <c r="I86" s="82" t="e">
        <f>+'3'!M86</f>
        <v>#DIV/0!</v>
      </c>
      <c r="J86" s="83" t="e">
        <f>+'3'!L86</f>
        <v>#DIV/0!</v>
      </c>
      <c r="K86" s="84"/>
      <c r="L86" s="83" t="str">
        <f>+IF(K86='5'!$E$31,'5'!$F$31,IF(K86='5'!$E$32,'5'!$F$32,IF(K86='5'!$E$33,'5'!$F$33,IF(K86='5'!$E$34,'5'!$F$34,"0"))))</f>
        <v>0</v>
      </c>
      <c r="M86" s="84"/>
      <c r="N86" s="83">
        <f>+IF(M86='5'!$E$42,'5'!$F$42,IF(M86='5'!$E$43,'5'!$F$43,IF(M86='5'!$E$44,'5'!$F$44,IF(M86='5'!$E$45,'5'!$F$45,0))))</f>
        <v>0</v>
      </c>
      <c r="O86" s="85" t="str">
        <f>+IF(P86&lt;=4,'5'!$E$66,IF(P86&lt;=8,'5'!$E$65,IF(P86&lt;=20,'5'!$E$64,IF(P86&lt;=40,'5'!$E$63))))</f>
        <v>Baja (B)</v>
      </c>
      <c r="P86" s="83">
        <f t="shared" si="2"/>
        <v>0</v>
      </c>
      <c r="Q86" s="85" t="e">
        <f>+IF(R86&lt;=30,'5'!$F$102,IF(R86&lt;=120,'5'!$F$100,IF(R86&lt;=500,'5'!$F$98,IF(R86&lt;=4000,'5'!$F$96,0))))</f>
        <v>#DIV/0!</v>
      </c>
      <c r="R86" s="83" t="e">
        <f t="shared" si="3"/>
        <v>#DIV/0!</v>
      </c>
      <c r="S86" s="124" t="s">
        <v>580</v>
      </c>
      <c r="T86" s="124"/>
      <c r="U86" s="124"/>
    </row>
    <row r="87" spans="2:21" s="95" customFormat="1" ht="162" customHeight="1" outlineLevel="1" x14ac:dyDescent="0.35">
      <c r="B87" s="78" t="s">
        <v>658</v>
      </c>
      <c r="C87" s="125" t="str">
        <f>+BD!C72</f>
        <v>¿Cuenta con un Plan de control de la vegetación en torno de las edificaciones del centro de trabajo?</v>
      </c>
      <c r="D87" s="125"/>
      <c r="E87" s="79">
        <f>+'3'!F87</f>
        <v>0</v>
      </c>
      <c r="F87" s="80" t="str">
        <f>+IF(E87=BD!$I$4,BD!$J$4,IF(E87=BD!$I$5,BD!$J$5,BD!$J$6))</f>
        <v xml:space="preserve"> -</v>
      </c>
      <c r="G87" s="96" t="str">
        <f>+IF(E87=BD!$I$5,BD!E72,BD!$J$6)</f>
        <v xml:space="preserve"> -</v>
      </c>
      <c r="H87" s="96" t="str">
        <f>+IF(E87=BD!$I$4,BD!F72,IF(E87=BD!$I$5,BD!F72,BD!$J$6))</f>
        <v xml:space="preserve"> -</v>
      </c>
      <c r="I87" s="82" t="e">
        <f>+'3'!M87</f>
        <v>#DIV/0!</v>
      </c>
      <c r="J87" s="83" t="e">
        <f>+'3'!L87</f>
        <v>#DIV/0!</v>
      </c>
      <c r="K87" s="84"/>
      <c r="L87" s="83" t="str">
        <f>+IF(K87='5'!$E$31,'5'!$F$31,IF(K87='5'!$E$32,'5'!$F$32,IF(K87='5'!$E$33,'5'!$F$33,IF(K87='5'!$E$34,'5'!$F$34,"0"))))</f>
        <v>0</v>
      </c>
      <c r="M87" s="84"/>
      <c r="N87" s="83">
        <f>+IF(M87='5'!$E$42,'5'!$F$42,IF(M87='5'!$E$43,'5'!$F$43,IF(M87='5'!$E$44,'5'!$F$44,IF(M87='5'!$E$45,'5'!$F$45,0))))</f>
        <v>0</v>
      </c>
      <c r="O87" s="85" t="str">
        <f>+IF(P87&lt;=4,'5'!$E$66,IF(P87&lt;=8,'5'!$E$65,IF(P87&lt;=20,'5'!$E$64,IF(P87&lt;=40,'5'!$E$63))))</f>
        <v>Baja (B)</v>
      </c>
      <c r="P87" s="83">
        <f t="shared" si="2"/>
        <v>0</v>
      </c>
      <c r="Q87" s="85" t="e">
        <f>+IF(R87&lt;=30,'5'!$F$102,IF(R87&lt;=120,'5'!$F$100,IF(R87&lt;=500,'5'!$F$98,IF(R87&lt;=4000,'5'!$F$96,0))))</f>
        <v>#DIV/0!</v>
      </c>
      <c r="R87" s="83" t="e">
        <f t="shared" si="3"/>
        <v>#DIV/0!</v>
      </c>
      <c r="S87" s="124" t="s">
        <v>580</v>
      </c>
      <c r="T87" s="124"/>
      <c r="U87" s="124"/>
    </row>
    <row r="88" spans="2:21" s="95" customFormat="1" ht="162" customHeight="1" outlineLevel="1" x14ac:dyDescent="0.35">
      <c r="B88" s="78" t="s">
        <v>664</v>
      </c>
      <c r="C88" s="125" t="str">
        <f>+BD!C73</f>
        <v>En caso que el centro de trabajo comparta la edificación ¿existe un plan general de la instalación?</v>
      </c>
      <c r="D88" s="125"/>
      <c r="E88" s="79">
        <f>+'3'!F88</f>
        <v>0</v>
      </c>
      <c r="F88" s="80" t="str">
        <f>+IF(E88=BD!$I$4,BD!$J$4,IF(E88=BD!$I$5,BD!$J$5,BD!$J$6))</f>
        <v xml:space="preserve"> -</v>
      </c>
      <c r="G88" s="96" t="str">
        <f>+IF(E88=BD!$I$5,BD!E73,BD!$J$6)</f>
        <v xml:space="preserve"> -</v>
      </c>
      <c r="H88" s="96" t="str">
        <f>+IF(E88=BD!$I$4,BD!F73,IF(E88=BD!$I$5,BD!F73,BD!$J$6))</f>
        <v xml:space="preserve"> -</v>
      </c>
      <c r="I88" s="82" t="e">
        <f>+'3'!M88</f>
        <v>#DIV/0!</v>
      </c>
      <c r="J88" s="83" t="e">
        <f>+'3'!L88</f>
        <v>#DIV/0!</v>
      </c>
      <c r="K88" s="84"/>
      <c r="L88" s="83" t="str">
        <f>+IF(K88='5'!$E$31,'5'!$F$31,IF(K88='5'!$E$32,'5'!$F$32,IF(K88='5'!$E$33,'5'!$F$33,IF(K88='5'!$E$34,'5'!$F$34,"0"))))</f>
        <v>0</v>
      </c>
      <c r="M88" s="84"/>
      <c r="N88" s="83">
        <f>+IF(M88='5'!$E$42,'5'!$F$42,IF(M88='5'!$E$43,'5'!$F$43,IF(M88='5'!$E$44,'5'!$F$44,IF(M88='5'!$E$45,'5'!$F$45,0))))</f>
        <v>0</v>
      </c>
      <c r="O88" s="85" t="str">
        <f>+IF(P88&lt;=4,'5'!$E$66,IF(P88&lt;=8,'5'!$E$65,IF(P88&lt;=20,'5'!$E$64,IF(P88&lt;=40,'5'!$E$63))))</f>
        <v>Baja (B)</v>
      </c>
      <c r="P88" s="83">
        <f t="shared" si="2"/>
        <v>0</v>
      </c>
      <c r="Q88" s="85" t="e">
        <f>+IF(R88&lt;=30,'5'!$F$102,IF(R88&lt;=120,'5'!$F$100,IF(R88&lt;=500,'5'!$F$98,IF(R88&lt;=4000,'5'!$F$96,0))))</f>
        <v>#DIV/0!</v>
      </c>
      <c r="R88" s="83" t="e">
        <f t="shared" si="3"/>
        <v>#DIV/0!</v>
      </c>
      <c r="S88" s="124" t="s">
        <v>580</v>
      </c>
      <c r="T88" s="124"/>
      <c r="U88" s="124"/>
    </row>
    <row r="89" spans="2:21" s="95" customFormat="1" ht="162" customHeight="1" outlineLevel="1" x14ac:dyDescent="0.35">
      <c r="B89" s="78" t="s">
        <v>665</v>
      </c>
      <c r="C89" s="125" t="str">
        <f>+BD!C74</f>
        <v>¿Mantiene limpias las fajas bajo tendidos eléctricos?</v>
      </c>
      <c r="D89" s="125"/>
      <c r="E89" s="79">
        <f>+'3'!F89</f>
        <v>0</v>
      </c>
      <c r="F89" s="80" t="str">
        <f>+IF(E89=BD!$I$4,BD!$J$4,IF(E89=BD!$I$5,BD!$J$5,BD!$J$6))</f>
        <v xml:space="preserve"> -</v>
      </c>
      <c r="G89" s="96" t="str">
        <f>+IF(E89=BD!$I$5,BD!E74,BD!$J$6)</f>
        <v xml:space="preserve"> -</v>
      </c>
      <c r="H89" s="96" t="str">
        <f>+IF(E89=BD!$I$4,BD!F74,IF(E89=BD!$I$5,BD!F74,BD!$J$6))</f>
        <v xml:space="preserve"> -</v>
      </c>
      <c r="I89" s="82" t="e">
        <f>+'3'!M89</f>
        <v>#DIV/0!</v>
      </c>
      <c r="J89" s="83" t="e">
        <f>+'3'!L89</f>
        <v>#DIV/0!</v>
      </c>
      <c r="K89" s="84"/>
      <c r="L89" s="83" t="str">
        <f>+IF(K89='5'!$E$31,'5'!$F$31,IF(K89='5'!$E$32,'5'!$F$32,IF(K89='5'!$E$33,'5'!$F$33,IF(K89='5'!$E$34,'5'!$F$34,"0"))))</f>
        <v>0</v>
      </c>
      <c r="M89" s="84"/>
      <c r="N89" s="83">
        <f>+IF(M89='5'!$E$42,'5'!$F$42,IF(M89='5'!$E$43,'5'!$F$43,IF(M89='5'!$E$44,'5'!$F$44,IF(M89='5'!$E$45,'5'!$F$45,0))))</f>
        <v>0</v>
      </c>
      <c r="O89" s="85" t="str">
        <f>+IF(P89&lt;=4,'5'!$E$66,IF(P89&lt;=8,'5'!$E$65,IF(P89&lt;=20,'5'!$E$64,IF(P89&lt;=40,'5'!$E$63))))</f>
        <v>Baja (B)</v>
      </c>
      <c r="P89" s="83">
        <f t="shared" si="2"/>
        <v>0</v>
      </c>
      <c r="Q89" s="85" t="e">
        <f>+IF(R89&lt;=30,'5'!$F$102,IF(R89&lt;=120,'5'!$F$100,IF(R89&lt;=500,'5'!$F$98,IF(R89&lt;=4000,'5'!$F$96,0))))</f>
        <v>#DIV/0!</v>
      </c>
      <c r="R89" s="83" t="e">
        <f t="shared" si="3"/>
        <v>#DIV/0!</v>
      </c>
      <c r="S89" s="124" t="s">
        <v>580</v>
      </c>
      <c r="T89" s="124"/>
      <c r="U89" s="124"/>
    </row>
    <row r="90" spans="2:21" ht="47.5" customHeight="1" x14ac:dyDescent="0.35">
      <c r="B90" s="86" t="s">
        <v>21</v>
      </c>
      <c r="C90" s="126" t="s">
        <v>58</v>
      </c>
      <c r="D90" s="126"/>
      <c r="E90" s="126"/>
      <c r="F90" s="126"/>
      <c r="G90" s="126"/>
      <c r="H90" s="126"/>
      <c r="I90" s="127" t="s">
        <v>459</v>
      </c>
      <c r="J90" s="127"/>
      <c r="K90" s="127"/>
      <c r="L90" s="127"/>
      <c r="M90" s="127"/>
      <c r="N90" s="127"/>
      <c r="O90" s="127"/>
      <c r="P90" s="127"/>
      <c r="Q90" s="127"/>
      <c r="R90" s="127"/>
      <c r="S90" s="127" t="s">
        <v>460</v>
      </c>
      <c r="T90" s="127"/>
      <c r="U90" s="127"/>
    </row>
    <row r="91" spans="2:21" s="75" customFormat="1" ht="37.5" customHeight="1" outlineLevel="1" collapsed="1" x14ac:dyDescent="0.35">
      <c r="B91" s="77" t="s">
        <v>16</v>
      </c>
      <c r="C91" s="128" t="s">
        <v>54</v>
      </c>
      <c r="D91" s="128"/>
      <c r="E91" s="77" t="s">
        <v>367</v>
      </c>
      <c r="F91" s="77" t="s">
        <v>213</v>
      </c>
      <c r="G91" s="77" t="s">
        <v>211</v>
      </c>
      <c r="H91" s="77" t="s">
        <v>212</v>
      </c>
      <c r="I91" s="129" t="s">
        <v>453</v>
      </c>
      <c r="J91" s="129"/>
      <c r="K91" s="128" t="s">
        <v>454</v>
      </c>
      <c r="L91" s="128"/>
      <c r="M91" s="128" t="s">
        <v>455</v>
      </c>
      <c r="N91" s="128"/>
      <c r="O91" s="129" t="s">
        <v>456</v>
      </c>
      <c r="P91" s="129"/>
      <c r="Q91" s="128" t="s">
        <v>457</v>
      </c>
      <c r="R91" s="128"/>
      <c r="S91" s="128" t="s">
        <v>458</v>
      </c>
      <c r="T91" s="128"/>
      <c r="U91" s="128"/>
    </row>
    <row r="92" spans="2:21" ht="92" customHeight="1" outlineLevel="1" x14ac:dyDescent="0.35">
      <c r="B92" s="78" t="s">
        <v>86</v>
      </c>
      <c r="C92" s="125" t="s">
        <v>423</v>
      </c>
      <c r="D92" s="125"/>
      <c r="E92" s="79">
        <f>+'3'!F92</f>
        <v>0</v>
      </c>
      <c r="F92" s="80" t="str">
        <f>+IF(E92=BD!$I$4,BD!$J$4,IF(E92=BD!$I$5,BD!$J$5,BD!$J$6))</f>
        <v xml:space="preserve"> -</v>
      </c>
      <c r="G92" s="81" t="str">
        <f>+IF(E92=BD!$I$5,BD!E77,BD!$J$6)</f>
        <v xml:space="preserve"> -</v>
      </c>
      <c r="H92" s="81" t="str">
        <f>+IF(E92=BD!$I$4,BD!F77,IF(E92=BD!$I$5,BD!F77,BD!$J$6))</f>
        <v xml:space="preserve"> -</v>
      </c>
      <c r="I92" s="82" t="e">
        <f>+'3'!M92</f>
        <v>#DIV/0!</v>
      </c>
      <c r="J92" s="83" t="e">
        <f>+'3'!L92</f>
        <v>#DIV/0!</v>
      </c>
      <c r="K92" s="84"/>
      <c r="L92" s="83" t="str">
        <f>+IF(K92='5'!$E$31,'5'!$F$31,IF(K92='5'!$E$32,'5'!$F$32,IF(K92='5'!$E$33,'5'!$F$33,IF(K92='5'!$E$34,'5'!$F$34,"0"))))</f>
        <v>0</v>
      </c>
      <c r="M92" s="84"/>
      <c r="N92" s="83">
        <f>+IF(M92='5'!$E$42,'5'!$F$42,IF(M92='5'!$E$43,'5'!$F$43,IF(M92='5'!$E$44,'5'!$F$44,IF(M92='5'!$E$45,'5'!$F$45,0))))</f>
        <v>0</v>
      </c>
      <c r="O92" s="85" t="str">
        <f>+IF(P92&lt;=4,'5'!$E$66,IF(P92&lt;=8,'5'!$E$65,IF(P92&lt;=20,'5'!$E$64,IF(P92&lt;=40,'5'!$E$63))))</f>
        <v>Baja (B)</v>
      </c>
      <c r="P92" s="83">
        <f t="shared" ref="P92:P153" si="4">+L92*N92</f>
        <v>0</v>
      </c>
      <c r="Q92" s="85" t="e">
        <f>+IF(R92&lt;=30,'5'!$F$102,IF(R92&lt;=120,'5'!$F$100,IF(R92&lt;=500,'5'!$F$98,IF(R92&lt;=4000,'5'!$F$96,0))))</f>
        <v>#DIV/0!</v>
      </c>
      <c r="R92" s="83" t="e">
        <f t="shared" ref="R92:R153" si="5">+J92*P92</f>
        <v>#DIV/0!</v>
      </c>
      <c r="S92" s="124" t="s">
        <v>580</v>
      </c>
      <c r="T92" s="124"/>
      <c r="U92" s="124"/>
    </row>
    <row r="93" spans="2:21" ht="135" customHeight="1" outlineLevel="1" x14ac:dyDescent="0.35">
      <c r="B93" s="78" t="s">
        <v>87</v>
      </c>
      <c r="C93" s="125" t="s">
        <v>424</v>
      </c>
      <c r="D93" s="125"/>
      <c r="E93" s="79">
        <f>+'3'!F93</f>
        <v>0</v>
      </c>
      <c r="F93" s="80" t="str">
        <f>+IF(E93=BD!$I$4,BD!$J$4,IF(E93=BD!$I$5,BD!$J$5,BD!$J$6))</f>
        <v xml:space="preserve"> -</v>
      </c>
      <c r="G93" s="81" t="str">
        <f>+IF(E93=BD!$I$5,BD!E78,BD!$J$6)</f>
        <v xml:space="preserve"> -</v>
      </c>
      <c r="H93" s="81" t="str">
        <f>+IF(E93=BD!$I$4,BD!F78,IF(E93=BD!$I$5,BD!F78,BD!$J$6))</f>
        <v xml:space="preserve"> -</v>
      </c>
      <c r="I93" s="82" t="e">
        <f>+'3'!M93</f>
        <v>#DIV/0!</v>
      </c>
      <c r="J93" s="83" t="e">
        <f>+'3'!L93</f>
        <v>#DIV/0!</v>
      </c>
      <c r="K93" s="84"/>
      <c r="L93" s="83" t="str">
        <f>+IF(K93='5'!$E$31,'5'!$F$31,IF(K93='5'!$E$32,'5'!$F$32,IF(K93='5'!$E$33,'5'!$F$33,IF(K93='5'!$E$34,'5'!$F$34,"0"))))</f>
        <v>0</v>
      </c>
      <c r="M93" s="84"/>
      <c r="N93" s="83">
        <f>+IF(M93='5'!$E$42,'5'!$F$42,IF(M93='5'!$E$43,'5'!$F$43,IF(M93='5'!$E$44,'5'!$F$44,IF(M93='5'!$E$45,'5'!$F$45,0))))</f>
        <v>0</v>
      </c>
      <c r="O93" s="85" t="str">
        <f>+IF(P93&lt;=4,'5'!$E$66,IF(P93&lt;=8,'5'!$E$65,IF(P93&lt;=20,'5'!$E$64,IF(P93&lt;=40,'5'!$E$63))))</f>
        <v>Baja (B)</v>
      </c>
      <c r="P93" s="83">
        <f t="shared" si="4"/>
        <v>0</v>
      </c>
      <c r="Q93" s="85" t="e">
        <f>+IF(R93&lt;=30,'5'!$F$102,IF(R93&lt;=120,'5'!$F$100,IF(R93&lt;=500,'5'!$F$98,IF(R93&lt;=4000,'5'!$F$96,0))))</f>
        <v>#DIV/0!</v>
      </c>
      <c r="R93" s="83" t="e">
        <f t="shared" si="5"/>
        <v>#DIV/0!</v>
      </c>
      <c r="S93" s="124" t="s">
        <v>580</v>
      </c>
      <c r="T93" s="124"/>
      <c r="U93" s="124"/>
    </row>
    <row r="94" spans="2:21" ht="92" customHeight="1" outlineLevel="1" x14ac:dyDescent="0.35">
      <c r="B94" s="78" t="s">
        <v>88</v>
      </c>
      <c r="C94" s="125" t="s">
        <v>89</v>
      </c>
      <c r="D94" s="125"/>
      <c r="E94" s="79">
        <f>+'3'!F94</f>
        <v>0</v>
      </c>
      <c r="F94" s="80" t="str">
        <f>+IF(E94=BD!$I$4,BD!$J$4,IF(E94=BD!$I$5,BD!$J$5,BD!$J$6))</f>
        <v xml:space="preserve"> -</v>
      </c>
      <c r="G94" s="81" t="str">
        <f>+IF(E94=BD!$I$5,BD!E79,BD!$J$6)</f>
        <v xml:space="preserve"> -</v>
      </c>
      <c r="H94" s="81" t="str">
        <f>+IF(E94=BD!$I$4,BD!F79,IF(E94=BD!$I$5,BD!F79,BD!$J$6))</f>
        <v xml:space="preserve"> -</v>
      </c>
      <c r="I94" s="82" t="e">
        <f>+'3'!M94</f>
        <v>#DIV/0!</v>
      </c>
      <c r="J94" s="83" t="e">
        <f>+'3'!L94</f>
        <v>#DIV/0!</v>
      </c>
      <c r="K94" s="84"/>
      <c r="L94" s="83" t="str">
        <f>+IF(K94='5'!$E$31,'5'!$F$31,IF(K94='5'!$E$32,'5'!$F$32,IF(K94='5'!$E$33,'5'!$F$33,IF(K94='5'!$E$34,'5'!$F$34,"0"))))</f>
        <v>0</v>
      </c>
      <c r="M94" s="84"/>
      <c r="N94" s="83">
        <f>+IF(M94='5'!$E$42,'5'!$F$42,IF(M94='5'!$E$43,'5'!$F$43,IF(M94='5'!$E$44,'5'!$F$44,IF(M94='5'!$E$45,'5'!$F$45,0))))</f>
        <v>0</v>
      </c>
      <c r="O94" s="85" t="str">
        <f>+IF(P94&lt;=4,'5'!$E$66,IF(P94&lt;=8,'5'!$E$65,IF(P94&lt;=20,'5'!$E$64,IF(P94&lt;=40,'5'!$E$63))))</f>
        <v>Baja (B)</v>
      </c>
      <c r="P94" s="83">
        <f t="shared" si="4"/>
        <v>0</v>
      </c>
      <c r="Q94" s="85" t="e">
        <f>+IF(R94&lt;=30,'5'!$F$102,IF(R94&lt;=120,'5'!$F$100,IF(R94&lt;=500,'5'!$F$98,IF(R94&lt;=4000,'5'!$F$96,0))))</f>
        <v>#DIV/0!</v>
      </c>
      <c r="R94" s="83" t="e">
        <f t="shared" si="5"/>
        <v>#DIV/0!</v>
      </c>
      <c r="S94" s="124" t="s">
        <v>580</v>
      </c>
      <c r="T94" s="124"/>
      <c r="U94" s="124"/>
    </row>
    <row r="95" spans="2:21" ht="47.5" customHeight="1" x14ac:dyDescent="0.35">
      <c r="B95" s="86" t="s">
        <v>23</v>
      </c>
      <c r="C95" s="126" t="s">
        <v>59</v>
      </c>
      <c r="D95" s="126"/>
      <c r="E95" s="126"/>
      <c r="F95" s="126"/>
      <c r="G95" s="126"/>
      <c r="H95" s="126"/>
      <c r="I95" s="127" t="s">
        <v>459</v>
      </c>
      <c r="J95" s="127"/>
      <c r="K95" s="127"/>
      <c r="L95" s="127"/>
      <c r="M95" s="127"/>
      <c r="N95" s="127"/>
      <c r="O95" s="127"/>
      <c r="P95" s="127"/>
      <c r="Q95" s="127"/>
      <c r="R95" s="127"/>
      <c r="S95" s="127" t="s">
        <v>460</v>
      </c>
      <c r="T95" s="127"/>
      <c r="U95" s="127"/>
    </row>
    <row r="96" spans="2:21" s="75" customFormat="1" ht="36.5" customHeight="1" outlineLevel="1" collapsed="1" x14ac:dyDescent="0.35">
      <c r="B96" s="77" t="s">
        <v>16</v>
      </c>
      <c r="C96" s="128" t="s">
        <v>54</v>
      </c>
      <c r="D96" s="128"/>
      <c r="E96" s="77" t="s">
        <v>367</v>
      </c>
      <c r="F96" s="77" t="s">
        <v>213</v>
      </c>
      <c r="G96" s="77" t="s">
        <v>211</v>
      </c>
      <c r="H96" s="77" t="s">
        <v>212</v>
      </c>
      <c r="I96" s="129" t="s">
        <v>453</v>
      </c>
      <c r="J96" s="129"/>
      <c r="K96" s="128" t="s">
        <v>454</v>
      </c>
      <c r="L96" s="128"/>
      <c r="M96" s="128" t="s">
        <v>455</v>
      </c>
      <c r="N96" s="128"/>
      <c r="O96" s="129" t="s">
        <v>456</v>
      </c>
      <c r="P96" s="129"/>
      <c r="Q96" s="128" t="s">
        <v>457</v>
      </c>
      <c r="R96" s="128"/>
      <c r="S96" s="128" t="s">
        <v>458</v>
      </c>
      <c r="T96" s="128"/>
      <c r="U96" s="128"/>
    </row>
    <row r="97" spans="2:21" ht="90" customHeight="1" outlineLevel="1" x14ac:dyDescent="0.35">
      <c r="B97" s="78" t="s">
        <v>90</v>
      </c>
      <c r="C97" s="125" t="s">
        <v>423</v>
      </c>
      <c r="D97" s="125"/>
      <c r="E97" s="79">
        <f>+'3'!F97</f>
        <v>0</v>
      </c>
      <c r="F97" s="80" t="str">
        <f>+IF(E97=BD!$I$4,BD!$J$4,IF(E97=BD!$I$5,BD!$J$5,BD!$J$6))</f>
        <v xml:space="preserve"> -</v>
      </c>
      <c r="G97" s="81" t="str">
        <f>+IF(E97=BD!$I$5,BD!E82,BD!$J$6)</f>
        <v xml:space="preserve"> -</v>
      </c>
      <c r="H97" s="81" t="str">
        <f>+IF(E97=BD!$I$4,BD!F82,IF(E97=BD!$I$5,BD!F82,BD!$J$6))</f>
        <v xml:space="preserve"> -</v>
      </c>
      <c r="I97" s="82" t="e">
        <f>+'3'!M97</f>
        <v>#DIV/0!</v>
      </c>
      <c r="J97" s="83" t="e">
        <f>+'3'!L97</f>
        <v>#DIV/0!</v>
      </c>
      <c r="K97" s="84"/>
      <c r="L97" s="83" t="str">
        <f>+IF(K97='5'!$E$31,'5'!$F$31,IF(K97='5'!$E$32,'5'!$F$32,IF(K97='5'!$E$33,'5'!$F$33,IF(K97='5'!$E$34,'5'!$F$34,"0"))))</f>
        <v>0</v>
      </c>
      <c r="M97" s="84"/>
      <c r="N97" s="83">
        <f>+IF(M97='5'!$E$42,'5'!$F$42,IF(M97='5'!$E$43,'5'!$F$43,IF(M97='5'!$E$44,'5'!$F$44,IF(M97='5'!$E$45,'5'!$F$45,0))))</f>
        <v>0</v>
      </c>
      <c r="O97" s="85" t="str">
        <f>+IF(P97&lt;=4,'5'!$E$66,IF(P97&lt;=8,'5'!$E$65,IF(P97&lt;=20,'5'!$E$64,IF(P97&lt;=40,'5'!$E$63))))</f>
        <v>Baja (B)</v>
      </c>
      <c r="P97" s="83">
        <f t="shared" si="4"/>
        <v>0</v>
      </c>
      <c r="Q97" s="85" t="e">
        <f>+IF(R97&lt;=30,'5'!$F$102,IF(R97&lt;=120,'5'!$F$100,IF(R97&lt;=500,'5'!$F$98,IF(R97&lt;=4000,'5'!$F$96,0))))</f>
        <v>#DIV/0!</v>
      </c>
      <c r="R97" s="83" t="e">
        <f t="shared" si="5"/>
        <v>#DIV/0!</v>
      </c>
      <c r="S97" s="124" t="s">
        <v>580</v>
      </c>
      <c r="T97" s="124"/>
      <c r="U97" s="124"/>
    </row>
    <row r="98" spans="2:21" ht="90" customHeight="1" outlineLevel="1" x14ac:dyDescent="0.35">
      <c r="B98" s="78" t="s">
        <v>91</v>
      </c>
      <c r="C98" s="125" t="s">
        <v>424</v>
      </c>
      <c r="D98" s="125"/>
      <c r="E98" s="79">
        <f>+'3'!F98</f>
        <v>0</v>
      </c>
      <c r="F98" s="80" t="str">
        <f>+IF(E98=BD!$I$4,BD!$J$4,IF(E98=BD!$I$5,BD!$J$5,BD!$J$6))</f>
        <v xml:space="preserve"> -</v>
      </c>
      <c r="G98" s="81" t="str">
        <f>+IF(E98=BD!$I$5,BD!E83,BD!$J$6)</f>
        <v xml:space="preserve"> -</v>
      </c>
      <c r="H98" s="81" t="str">
        <f>+IF(E98=BD!$I$4,BD!F83,IF(E98=BD!$I$5,BD!F83,BD!$J$6))</f>
        <v xml:space="preserve"> -</v>
      </c>
      <c r="I98" s="82" t="e">
        <f>+'3'!M98</f>
        <v>#DIV/0!</v>
      </c>
      <c r="J98" s="83" t="e">
        <f>+'3'!L98</f>
        <v>#DIV/0!</v>
      </c>
      <c r="K98" s="84"/>
      <c r="L98" s="83" t="str">
        <f>+IF(K98='5'!$E$31,'5'!$F$31,IF(K98='5'!$E$32,'5'!$F$32,IF(K98='5'!$E$33,'5'!$F$33,IF(K98='5'!$E$34,'5'!$F$34,"0"))))</f>
        <v>0</v>
      </c>
      <c r="M98" s="84"/>
      <c r="N98" s="83">
        <f>+IF(M98='5'!$E$42,'5'!$F$42,IF(M98='5'!$E$43,'5'!$F$43,IF(M98='5'!$E$44,'5'!$F$44,IF(M98='5'!$E$45,'5'!$F$45,0))))</f>
        <v>0</v>
      </c>
      <c r="O98" s="85" t="str">
        <f>+IF(P98&lt;=4,'5'!$E$66,IF(P98&lt;=8,'5'!$E$65,IF(P98&lt;=20,'5'!$E$64,IF(P98&lt;=40,'5'!$E$63))))</f>
        <v>Baja (B)</v>
      </c>
      <c r="P98" s="83">
        <f t="shared" si="4"/>
        <v>0</v>
      </c>
      <c r="Q98" s="85" t="e">
        <f>+IF(R98&lt;=30,'5'!$F$102,IF(R98&lt;=120,'5'!$F$100,IF(R98&lt;=500,'5'!$F$98,IF(R98&lt;=4000,'5'!$F$96,0))))</f>
        <v>#DIV/0!</v>
      </c>
      <c r="R98" s="83" t="e">
        <f t="shared" si="5"/>
        <v>#DIV/0!</v>
      </c>
      <c r="S98" s="124" t="s">
        <v>580</v>
      </c>
      <c r="T98" s="124"/>
      <c r="U98" s="124"/>
    </row>
    <row r="99" spans="2:21" ht="139" customHeight="1" outlineLevel="1" x14ac:dyDescent="0.35">
      <c r="B99" s="78" t="s">
        <v>92</v>
      </c>
      <c r="C99" s="125" t="s">
        <v>89</v>
      </c>
      <c r="D99" s="125"/>
      <c r="E99" s="79">
        <f>+'3'!F99</f>
        <v>0</v>
      </c>
      <c r="F99" s="80" t="str">
        <f>+IF(E99=BD!$I$4,BD!$J$4,IF(E99=BD!$I$5,BD!$J$5,BD!$J$6))</f>
        <v xml:space="preserve"> -</v>
      </c>
      <c r="G99" s="81" t="str">
        <f>+IF(E99=BD!$I$5,BD!E84,BD!$J$6)</f>
        <v xml:space="preserve"> -</v>
      </c>
      <c r="H99" s="81" t="str">
        <f>+IF(E99=BD!$I$4,BD!F84,IF(E99=BD!$I$5,BD!F84,BD!$J$6))</f>
        <v xml:space="preserve"> -</v>
      </c>
      <c r="I99" s="82" t="e">
        <f>+'3'!M99</f>
        <v>#DIV/0!</v>
      </c>
      <c r="J99" s="83" t="e">
        <f>+'3'!L99</f>
        <v>#DIV/0!</v>
      </c>
      <c r="K99" s="84"/>
      <c r="L99" s="83" t="str">
        <f>+IF(K99='5'!$E$31,'5'!$F$31,IF(K99='5'!$E$32,'5'!$F$32,IF(K99='5'!$E$33,'5'!$F$33,IF(K99='5'!$E$34,'5'!$F$34,"0"))))</f>
        <v>0</v>
      </c>
      <c r="M99" s="84"/>
      <c r="N99" s="83">
        <f>+IF(M99='5'!$E$42,'5'!$F$42,IF(M99='5'!$E$43,'5'!$F$43,IF(M99='5'!$E$44,'5'!$F$44,IF(M99='5'!$E$45,'5'!$F$45,0))))</f>
        <v>0</v>
      </c>
      <c r="O99" s="85" t="str">
        <f>+IF(P99&lt;=4,'5'!$E$66,IF(P99&lt;=8,'5'!$E$65,IF(P99&lt;=20,'5'!$E$64,IF(P99&lt;=40,'5'!$E$63))))</f>
        <v>Baja (B)</v>
      </c>
      <c r="P99" s="83">
        <f t="shared" si="4"/>
        <v>0</v>
      </c>
      <c r="Q99" s="85" t="e">
        <f>+IF(R99&lt;=30,'5'!$F$102,IF(R99&lt;=120,'5'!$F$100,IF(R99&lt;=500,'5'!$F$98,IF(R99&lt;=4000,'5'!$F$96,0))))</f>
        <v>#DIV/0!</v>
      </c>
      <c r="R99" s="83" t="e">
        <f t="shared" si="5"/>
        <v>#DIV/0!</v>
      </c>
      <c r="S99" s="124" t="s">
        <v>580</v>
      </c>
      <c r="T99" s="124"/>
      <c r="U99" s="124"/>
    </row>
    <row r="100" spans="2:21" ht="47.5" customHeight="1" x14ac:dyDescent="0.35">
      <c r="B100" s="86" t="s">
        <v>25</v>
      </c>
      <c r="C100" s="126" t="s">
        <v>60</v>
      </c>
      <c r="D100" s="126"/>
      <c r="E100" s="126"/>
      <c r="F100" s="126"/>
      <c r="G100" s="126"/>
      <c r="H100" s="126"/>
      <c r="I100" s="127" t="s">
        <v>459</v>
      </c>
      <c r="J100" s="127"/>
      <c r="K100" s="127"/>
      <c r="L100" s="127"/>
      <c r="M100" s="127"/>
      <c r="N100" s="127"/>
      <c r="O100" s="127"/>
      <c r="P100" s="127"/>
      <c r="Q100" s="127"/>
      <c r="R100" s="127"/>
      <c r="S100" s="127" t="s">
        <v>460</v>
      </c>
      <c r="T100" s="127"/>
      <c r="U100" s="127"/>
    </row>
    <row r="101" spans="2:21" s="75" customFormat="1" ht="37.5" customHeight="1" outlineLevel="1" collapsed="1" x14ac:dyDescent="0.35">
      <c r="B101" s="77" t="s">
        <v>16</v>
      </c>
      <c r="C101" s="128" t="s">
        <v>54</v>
      </c>
      <c r="D101" s="128"/>
      <c r="E101" s="77" t="s">
        <v>367</v>
      </c>
      <c r="F101" s="77" t="s">
        <v>213</v>
      </c>
      <c r="G101" s="77" t="s">
        <v>211</v>
      </c>
      <c r="H101" s="77" t="s">
        <v>212</v>
      </c>
      <c r="I101" s="129" t="s">
        <v>453</v>
      </c>
      <c r="J101" s="129"/>
      <c r="K101" s="128" t="s">
        <v>454</v>
      </c>
      <c r="L101" s="128"/>
      <c r="M101" s="128" t="s">
        <v>455</v>
      </c>
      <c r="N101" s="128"/>
      <c r="O101" s="129" t="s">
        <v>456</v>
      </c>
      <c r="P101" s="129"/>
      <c r="Q101" s="128" t="s">
        <v>457</v>
      </c>
      <c r="R101" s="128"/>
      <c r="S101" s="128" t="s">
        <v>458</v>
      </c>
      <c r="T101" s="128"/>
      <c r="U101" s="128"/>
    </row>
    <row r="102" spans="2:21" ht="82.5" customHeight="1" outlineLevel="1" x14ac:dyDescent="0.35">
      <c r="B102" s="78" t="s">
        <v>93</v>
      </c>
      <c r="C102" s="125" t="s">
        <v>425</v>
      </c>
      <c r="D102" s="125"/>
      <c r="E102" s="79">
        <f>+'3'!F102</f>
        <v>0</v>
      </c>
      <c r="F102" s="80" t="str">
        <f>+IF(E102=BD!$I$4,BD!$J$4,IF(E102=BD!$I$5,BD!$J$5,BD!$J$6))</f>
        <v xml:space="preserve"> -</v>
      </c>
      <c r="G102" s="81" t="str">
        <f>+IF(E102=BD!$I$5,BD!E87,BD!$J$6)</f>
        <v xml:space="preserve"> -</v>
      </c>
      <c r="H102" s="81" t="str">
        <f>+IF(E102=BD!$I$4,BD!F87,IF(E102=BD!$I$5,BD!F87,BD!$J$6))</f>
        <v xml:space="preserve"> -</v>
      </c>
      <c r="I102" s="82" t="e">
        <f>+'3'!M102</f>
        <v>#DIV/0!</v>
      </c>
      <c r="J102" s="83" t="e">
        <f>+'3'!L102</f>
        <v>#DIV/0!</v>
      </c>
      <c r="K102" s="84"/>
      <c r="L102" s="83" t="str">
        <f>+IF(K102='5'!$E$31,'5'!$F$31,IF(K102='5'!$E$32,'5'!$F$32,IF(K102='5'!$E$33,'5'!$F$33,IF(K102='5'!$E$34,'5'!$F$34,"0"))))</f>
        <v>0</v>
      </c>
      <c r="M102" s="84"/>
      <c r="N102" s="83">
        <f>+IF(M102='5'!$E$42,'5'!$F$42,IF(M102='5'!$E$43,'5'!$F$43,IF(M102='5'!$E$44,'5'!$F$44,IF(M102='5'!$E$45,'5'!$F$45,0))))</f>
        <v>0</v>
      </c>
      <c r="O102" s="85" t="str">
        <f>+IF(P102&lt;=4,'5'!$E$66,IF(P102&lt;=8,'5'!$E$65,IF(P102&lt;=20,'5'!$E$64,IF(P102&lt;=40,'5'!$E$63))))</f>
        <v>Baja (B)</v>
      </c>
      <c r="P102" s="83">
        <f t="shared" si="4"/>
        <v>0</v>
      </c>
      <c r="Q102" s="85" t="e">
        <f>+IF(R102&lt;=30,'5'!$F$102,IF(R102&lt;=120,'5'!$F$100,IF(R102&lt;=500,'5'!$F$98,IF(R102&lt;=4000,'5'!$F$96,0))))</f>
        <v>#DIV/0!</v>
      </c>
      <c r="R102" s="83" t="e">
        <f t="shared" si="5"/>
        <v>#DIV/0!</v>
      </c>
      <c r="S102" s="124" t="s">
        <v>580</v>
      </c>
      <c r="T102" s="124"/>
      <c r="U102" s="124"/>
    </row>
    <row r="103" spans="2:21" ht="82.5" customHeight="1" outlineLevel="1" x14ac:dyDescent="0.35">
      <c r="B103" s="78" t="s">
        <v>94</v>
      </c>
      <c r="C103" s="125" t="s">
        <v>426</v>
      </c>
      <c r="D103" s="125"/>
      <c r="E103" s="79">
        <f>+'3'!F103</f>
        <v>0</v>
      </c>
      <c r="F103" s="80" t="str">
        <f>+IF(E103=BD!$I$4,BD!$J$4,IF(E103=BD!$I$5,BD!$J$5,BD!$J$6))</f>
        <v xml:space="preserve"> -</v>
      </c>
      <c r="G103" s="81" t="str">
        <f>+IF(E103=BD!$I$5,BD!E88,BD!$J$6)</f>
        <v xml:space="preserve"> -</v>
      </c>
      <c r="H103" s="81" t="str">
        <f>+IF(E103=BD!$I$4,BD!F88,IF(E103=BD!$I$5,BD!F88,BD!$J$6))</f>
        <v xml:space="preserve"> -</v>
      </c>
      <c r="I103" s="82" t="e">
        <f>+'3'!M103</f>
        <v>#DIV/0!</v>
      </c>
      <c r="J103" s="83" t="e">
        <f>+'3'!L103</f>
        <v>#DIV/0!</v>
      </c>
      <c r="K103" s="84"/>
      <c r="L103" s="83" t="str">
        <f>+IF(K103='5'!$E$31,'5'!$F$31,IF(K103='5'!$E$32,'5'!$F$32,IF(K103='5'!$E$33,'5'!$F$33,IF(K103='5'!$E$34,'5'!$F$34,"0"))))</f>
        <v>0</v>
      </c>
      <c r="M103" s="84"/>
      <c r="N103" s="83">
        <f>+IF(M103='5'!$E$42,'5'!$F$42,IF(M103='5'!$E$43,'5'!$F$43,IF(M103='5'!$E$44,'5'!$F$44,IF(M103='5'!$E$45,'5'!$F$45,0))))</f>
        <v>0</v>
      </c>
      <c r="O103" s="85" t="str">
        <f>+IF(P103&lt;=4,'5'!$E$66,IF(P103&lt;=8,'5'!$E$65,IF(P103&lt;=20,'5'!$E$64,IF(P103&lt;=40,'5'!$E$63))))</f>
        <v>Baja (B)</v>
      </c>
      <c r="P103" s="83">
        <f t="shared" si="4"/>
        <v>0</v>
      </c>
      <c r="Q103" s="85" t="e">
        <f>+IF(R103&lt;=30,'5'!$F$102,IF(R103&lt;=120,'5'!$F$100,IF(R103&lt;=500,'5'!$F$98,IF(R103&lt;=4000,'5'!$F$96,0))))</f>
        <v>#DIV/0!</v>
      </c>
      <c r="R103" s="83" t="e">
        <f t="shared" si="5"/>
        <v>#DIV/0!</v>
      </c>
      <c r="S103" s="124" t="s">
        <v>580</v>
      </c>
      <c r="T103" s="124"/>
      <c r="U103" s="124"/>
    </row>
    <row r="104" spans="2:21" ht="119" customHeight="1" outlineLevel="1" x14ac:dyDescent="0.35">
      <c r="B104" s="78" t="s">
        <v>95</v>
      </c>
      <c r="C104" s="125" t="s">
        <v>427</v>
      </c>
      <c r="D104" s="125"/>
      <c r="E104" s="79">
        <f>+'3'!F104</f>
        <v>0</v>
      </c>
      <c r="F104" s="80" t="str">
        <f>+IF(E104=BD!$I$4,BD!$J$4,IF(E104=BD!$I$5,BD!$J$5,BD!$J$6))</f>
        <v xml:space="preserve"> -</v>
      </c>
      <c r="G104" s="81" t="str">
        <f>+IF(E104=BD!$I$5,BD!E89,BD!$J$6)</f>
        <v xml:space="preserve"> -</v>
      </c>
      <c r="H104" s="81" t="str">
        <f>+IF(E104=BD!$I$4,BD!F89,IF(E104=BD!$I$5,BD!F89,BD!$J$6))</f>
        <v xml:space="preserve"> -</v>
      </c>
      <c r="I104" s="82" t="e">
        <f>+'3'!M104</f>
        <v>#DIV/0!</v>
      </c>
      <c r="J104" s="83" t="e">
        <f>+'3'!L104</f>
        <v>#DIV/0!</v>
      </c>
      <c r="K104" s="84"/>
      <c r="L104" s="83" t="str">
        <f>+IF(K104='5'!$E$31,'5'!$F$31,IF(K104='5'!$E$32,'5'!$F$32,IF(K104='5'!$E$33,'5'!$F$33,IF(K104='5'!$E$34,'5'!$F$34,"0"))))</f>
        <v>0</v>
      </c>
      <c r="M104" s="84"/>
      <c r="N104" s="83">
        <f>+IF(M104='5'!$E$42,'5'!$F$42,IF(M104='5'!$E$43,'5'!$F$43,IF(M104='5'!$E$44,'5'!$F$44,IF(M104='5'!$E$45,'5'!$F$45,0))))</f>
        <v>0</v>
      </c>
      <c r="O104" s="85" t="str">
        <f>+IF(P104&lt;=4,'5'!$E$66,IF(P104&lt;=8,'5'!$E$65,IF(P104&lt;=20,'5'!$E$64,IF(P104&lt;=40,'5'!$E$63))))</f>
        <v>Baja (B)</v>
      </c>
      <c r="P104" s="83">
        <f t="shared" si="4"/>
        <v>0</v>
      </c>
      <c r="Q104" s="85" t="e">
        <f>+IF(R104&lt;=30,'5'!$F$102,IF(R104&lt;=120,'5'!$F$100,IF(R104&lt;=500,'5'!$F$98,IF(R104&lt;=4000,'5'!$F$96,0))))</f>
        <v>#DIV/0!</v>
      </c>
      <c r="R104" s="83" t="e">
        <f t="shared" si="5"/>
        <v>#DIV/0!</v>
      </c>
      <c r="S104" s="124" t="s">
        <v>580</v>
      </c>
      <c r="T104" s="124"/>
      <c r="U104" s="124"/>
    </row>
    <row r="105" spans="2:21" ht="47.5" customHeight="1" x14ac:dyDescent="0.35">
      <c r="B105" s="86" t="s">
        <v>27</v>
      </c>
      <c r="C105" s="126" t="s">
        <v>61</v>
      </c>
      <c r="D105" s="126"/>
      <c r="E105" s="126"/>
      <c r="F105" s="126"/>
      <c r="G105" s="126"/>
      <c r="H105" s="126"/>
      <c r="I105" s="127" t="s">
        <v>459</v>
      </c>
      <c r="J105" s="127"/>
      <c r="K105" s="127"/>
      <c r="L105" s="127"/>
      <c r="M105" s="127"/>
      <c r="N105" s="127"/>
      <c r="O105" s="127"/>
      <c r="P105" s="127"/>
      <c r="Q105" s="127"/>
      <c r="R105" s="127"/>
      <c r="S105" s="127" t="s">
        <v>460</v>
      </c>
      <c r="T105" s="127"/>
      <c r="U105" s="127"/>
    </row>
    <row r="106" spans="2:21" s="75" customFormat="1" ht="37.5" customHeight="1" outlineLevel="1" collapsed="1" x14ac:dyDescent="0.35">
      <c r="B106" s="77" t="s">
        <v>16</v>
      </c>
      <c r="C106" s="128" t="s">
        <v>54</v>
      </c>
      <c r="D106" s="128"/>
      <c r="E106" s="77" t="s">
        <v>367</v>
      </c>
      <c r="F106" s="77" t="s">
        <v>213</v>
      </c>
      <c r="G106" s="77" t="s">
        <v>211</v>
      </c>
      <c r="H106" s="77" t="s">
        <v>212</v>
      </c>
      <c r="I106" s="129" t="s">
        <v>453</v>
      </c>
      <c r="J106" s="129"/>
      <c r="K106" s="128" t="s">
        <v>454</v>
      </c>
      <c r="L106" s="128"/>
      <c r="M106" s="128" t="s">
        <v>455</v>
      </c>
      <c r="N106" s="128"/>
      <c r="O106" s="129" t="s">
        <v>456</v>
      </c>
      <c r="P106" s="129"/>
      <c r="Q106" s="128" t="s">
        <v>457</v>
      </c>
      <c r="R106" s="128"/>
      <c r="S106" s="128" t="s">
        <v>458</v>
      </c>
      <c r="T106" s="128"/>
      <c r="U106" s="128"/>
    </row>
    <row r="107" spans="2:21" ht="104" customHeight="1" outlineLevel="1" x14ac:dyDescent="0.35">
      <c r="B107" s="78" t="s">
        <v>96</v>
      </c>
      <c r="C107" s="125" t="s">
        <v>99</v>
      </c>
      <c r="D107" s="125"/>
      <c r="E107" s="79">
        <f>+'3'!F107</f>
        <v>0</v>
      </c>
      <c r="F107" s="80" t="str">
        <f>+IF(E107=BD!$I$4,BD!$J$4,IF(E107=BD!$I$5,BD!$J$5,BD!$J$6))</f>
        <v xml:space="preserve"> -</v>
      </c>
      <c r="G107" s="81" t="str">
        <f>+IF(E107=BD!$I$5,BD!E92,BD!$J$6)</f>
        <v xml:space="preserve"> -</v>
      </c>
      <c r="H107" s="81" t="str">
        <f>+IF(E107=BD!$I$4,BD!F92,IF(E107=BD!$I$5,BD!F92,BD!$J$6))</f>
        <v xml:space="preserve"> -</v>
      </c>
      <c r="I107" s="82" t="e">
        <f>+'3'!M107</f>
        <v>#DIV/0!</v>
      </c>
      <c r="J107" s="83" t="e">
        <f>+'3'!L107</f>
        <v>#DIV/0!</v>
      </c>
      <c r="K107" s="84"/>
      <c r="L107" s="83" t="str">
        <f>+IF(K107='5'!$E$31,'5'!$F$31,IF(K107='5'!$E$32,'5'!$F$32,IF(K107='5'!$E$33,'5'!$F$33,IF(K107='5'!$E$34,'5'!$F$34,"0"))))</f>
        <v>0</v>
      </c>
      <c r="M107" s="84"/>
      <c r="N107" s="83">
        <f>+IF(M107='5'!$E$42,'5'!$F$42,IF(M107='5'!$E$43,'5'!$F$43,IF(M107='5'!$E$44,'5'!$F$44,IF(M107='5'!$E$45,'5'!$F$45,0))))</f>
        <v>0</v>
      </c>
      <c r="O107" s="85" t="str">
        <f>+IF(P107&lt;=4,'5'!$E$66,IF(P107&lt;=8,'5'!$E$65,IF(P107&lt;=20,'5'!$E$64,IF(P107&lt;=40,'5'!$E$63))))</f>
        <v>Baja (B)</v>
      </c>
      <c r="P107" s="83">
        <f t="shared" si="4"/>
        <v>0</v>
      </c>
      <c r="Q107" s="85" t="e">
        <f>+IF(R107&lt;=30,'5'!$F$102,IF(R107&lt;=120,'5'!$F$100,IF(R107&lt;=500,'5'!$F$98,IF(R107&lt;=4000,'5'!$F$96,0))))</f>
        <v>#DIV/0!</v>
      </c>
      <c r="R107" s="83" t="e">
        <f t="shared" si="5"/>
        <v>#DIV/0!</v>
      </c>
      <c r="S107" s="124" t="s">
        <v>580</v>
      </c>
      <c r="T107" s="124"/>
      <c r="U107" s="124"/>
    </row>
    <row r="108" spans="2:21" ht="104" customHeight="1" outlineLevel="1" x14ac:dyDescent="0.35">
      <c r="B108" s="78" t="s">
        <v>97</v>
      </c>
      <c r="C108" s="125" t="s">
        <v>428</v>
      </c>
      <c r="D108" s="125"/>
      <c r="E108" s="79">
        <f>+'3'!F108</f>
        <v>0</v>
      </c>
      <c r="F108" s="80" t="str">
        <f>+IF(E108=BD!$I$4,BD!$J$4,IF(E108=BD!$I$5,BD!$J$5,BD!$J$6))</f>
        <v xml:space="preserve"> -</v>
      </c>
      <c r="G108" s="81" t="str">
        <f>+IF(E108=BD!$I$5,BD!E93,BD!$J$6)</f>
        <v xml:space="preserve"> -</v>
      </c>
      <c r="H108" s="81" t="str">
        <f>+IF(E108=BD!$I$4,BD!F93,IF(E108=BD!$I$5,BD!F93,BD!$J$6))</f>
        <v xml:space="preserve"> -</v>
      </c>
      <c r="I108" s="82" t="e">
        <f>+'3'!M108</f>
        <v>#DIV/0!</v>
      </c>
      <c r="J108" s="83" t="e">
        <f>+'3'!L108</f>
        <v>#DIV/0!</v>
      </c>
      <c r="K108" s="84"/>
      <c r="L108" s="83" t="str">
        <f>+IF(K108='5'!$E$31,'5'!$F$31,IF(K108='5'!$E$32,'5'!$F$32,IF(K108='5'!$E$33,'5'!$F$33,IF(K108='5'!$E$34,'5'!$F$34,"0"))))</f>
        <v>0</v>
      </c>
      <c r="M108" s="84"/>
      <c r="N108" s="83">
        <f>+IF(M108='5'!$E$42,'5'!$F$42,IF(M108='5'!$E$43,'5'!$F$43,IF(M108='5'!$E$44,'5'!$F$44,IF(M108='5'!$E$45,'5'!$F$45,0))))</f>
        <v>0</v>
      </c>
      <c r="O108" s="85" t="str">
        <f>+IF(P108&lt;=4,'5'!$E$66,IF(P108&lt;=8,'5'!$E$65,IF(P108&lt;=20,'5'!$E$64,IF(P108&lt;=40,'5'!$E$63))))</f>
        <v>Baja (B)</v>
      </c>
      <c r="P108" s="83">
        <f t="shared" si="4"/>
        <v>0</v>
      </c>
      <c r="Q108" s="85" t="e">
        <f>+IF(R108&lt;=30,'5'!$F$102,IF(R108&lt;=120,'5'!$F$100,IF(R108&lt;=500,'5'!$F$98,IF(R108&lt;=4000,'5'!$F$96,0))))</f>
        <v>#DIV/0!</v>
      </c>
      <c r="R108" s="83" t="e">
        <f t="shared" si="5"/>
        <v>#DIV/0!</v>
      </c>
      <c r="S108" s="124" t="s">
        <v>580</v>
      </c>
      <c r="T108" s="124"/>
      <c r="U108" s="124"/>
    </row>
    <row r="109" spans="2:21" ht="104" customHeight="1" outlineLevel="1" x14ac:dyDescent="0.35">
      <c r="B109" s="78" t="s">
        <v>98</v>
      </c>
      <c r="C109" s="125" t="s">
        <v>100</v>
      </c>
      <c r="D109" s="125"/>
      <c r="E109" s="79">
        <f>+'3'!F109</f>
        <v>0</v>
      </c>
      <c r="F109" s="80" t="str">
        <f>+IF(E109=BD!$I$4,BD!$J$4,IF(E109=BD!$I$5,BD!$J$5,BD!$J$6))</f>
        <v xml:space="preserve"> -</v>
      </c>
      <c r="G109" s="81" t="str">
        <f>+IF(E109=BD!$I$5,BD!E94,BD!$J$6)</f>
        <v xml:space="preserve"> -</v>
      </c>
      <c r="H109" s="81" t="str">
        <f>+IF(E109=BD!$I$4,BD!F94,IF(E109=BD!$I$5,BD!F94,BD!$J$6))</f>
        <v xml:space="preserve"> -</v>
      </c>
      <c r="I109" s="82" t="e">
        <f>+'3'!M109</f>
        <v>#DIV/0!</v>
      </c>
      <c r="J109" s="83" t="e">
        <f>+'3'!L109</f>
        <v>#DIV/0!</v>
      </c>
      <c r="K109" s="84"/>
      <c r="L109" s="83" t="str">
        <f>+IF(K109='5'!$E$31,'5'!$F$31,IF(K109='5'!$E$32,'5'!$F$32,IF(K109='5'!$E$33,'5'!$F$33,IF(K109='5'!$E$34,'5'!$F$34,"0"))))</f>
        <v>0</v>
      </c>
      <c r="M109" s="84"/>
      <c r="N109" s="83">
        <f>+IF(M109='5'!$E$42,'5'!$F$42,IF(M109='5'!$E$43,'5'!$F$43,IF(M109='5'!$E$44,'5'!$F$44,IF(M109='5'!$E$45,'5'!$F$45,0))))</f>
        <v>0</v>
      </c>
      <c r="O109" s="85" t="str">
        <f>+IF(P109&lt;=4,'5'!$E$66,IF(P109&lt;=8,'5'!$E$65,IF(P109&lt;=20,'5'!$E$64,IF(P109&lt;=40,'5'!$E$63))))</f>
        <v>Baja (B)</v>
      </c>
      <c r="P109" s="83">
        <f t="shared" si="4"/>
        <v>0</v>
      </c>
      <c r="Q109" s="85" t="e">
        <f>+IF(R109&lt;=30,'5'!$F$102,IF(R109&lt;=120,'5'!$F$100,IF(R109&lt;=500,'5'!$F$98,IF(R109&lt;=4000,'5'!$F$96,0))))</f>
        <v>#DIV/0!</v>
      </c>
      <c r="R109" s="83" t="e">
        <f t="shared" si="5"/>
        <v>#DIV/0!</v>
      </c>
      <c r="S109" s="124" t="s">
        <v>580</v>
      </c>
      <c r="T109" s="124"/>
      <c r="U109" s="124"/>
    </row>
    <row r="110" spans="2:21" ht="47.5" customHeight="1" x14ac:dyDescent="0.35">
      <c r="B110" s="86" t="s">
        <v>30</v>
      </c>
      <c r="C110" s="126" t="s">
        <v>62</v>
      </c>
      <c r="D110" s="126"/>
      <c r="E110" s="126"/>
      <c r="F110" s="126"/>
      <c r="G110" s="126"/>
      <c r="H110" s="126"/>
      <c r="I110" s="127" t="s">
        <v>459</v>
      </c>
      <c r="J110" s="127"/>
      <c r="K110" s="127"/>
      <c r="L110" s="127"/>
      <c r="M110" s="127"/>
      <c r="N110" s="127"/>
      <c r="O110" s="127"/>
      <c r="P110" s="127"/>
      <c r="Q110" s="127"/>
      <c r="R110" s="127"/>
      <c r="S110" s="127" t="s">
        <v>460</v>
      </c>
      <c r="T110" s="127"/>
      <c r="U110" s="127"/>
    </row>
    <row r="111" spans="2:21" s="75" customFormat="1" ht="37.5" customHeight="1" outlineLevel="1" collapsed="1" x14ac:dyDescent="0.35">
      <c r="B111" s="77" t="s">
        <v>16</v>
      </c>
      <c r="C111" s="128" t="s">
        <v>54</v>
      </c>
      <c r="D111" s="128"/>
      <c r="E111" s="77" t="s">
        <v>367</v>
      </c>
      <c r="F111" s="77" t="s">
        <v>213</v>
      </c>
      <c r="G111" s="77" t="s">
        <v>211</v>
      </c>
      <c r="H111" s="77" t="s">
        <v>212</v>
      </c>
      <c r="I111" s="129" t="s">
        <v>453</v>
      </c>
      <c r="J111" s="129"/>
      <c r="K111" s="128" t="s">
        <v>454</v>
      </c>
      <c r="L111" s="128"/>
      <c r="M111" s="128" t="s">
        <v>455</v>
      </c>
      <c r="N111" s="128"/>
      <c r="O111" s="129" t="s">
        <v>456</v>
      </c>
      <c r="P111" s="129"/>
      <c r="Q111" s="128" t="s">
        <v>457</v>
      </c>
      <c r="R111" s="128"/>
      <c r="S111" s="128" t="s">
        <v>458</v>
      </c>
      <c r="T111" s="128"/>
      <c r="U111" s="128"/>
    </row>
    <row r="112" spans="2:21" ht="100" customHeight="1" outlineLevel="1" x14ac:dyDescent="0.35">
      <c r="B112" s="78" t="s">
        <v>105</v>
      </c>
      <c r="C112" s="125" t="s">
        <v>109</v>
      </c>
      <c r="D112" s="125"/>
      <c r="E112" s="79">
        <f>+'3'!F112</f>
        <v>0</v>
      </c>
      <c r="F112" s="80" t="str">
        <f>+IF(E112=BD!$I$4,BD!$J$4,IF(E112=BD!$I$5,BD!$J$5,BD!$J$6))</f>
        <v xml:space="preserve"> -</v>
      </c>
      <c r="G112" s="81" t="str">
        <f>+IF(E112=BD!$I$5,BD!E97,BD!$J$6)</f>
        <v xml:space="preserve"> -</v>
      </c>
      <c r="H112" s="81" t="str">
        <f>+IF(E112=BD!$I$4,BD!F97,IF(E112=BD!$I$5,BD!F97,BD!$J$6))</f>
        <v xml:space="preserve"> -</v>
      </c>
      <c r="I112" s="82" t="e">
        <f>+'3'!M112</f>
        <v>#DIV/0!</v>
      </c>
      <c r="J112" s="83" t="e">
        <f>+'3'!L112</f>
        <v>#DIV/0!</v>
      </c>
      <c r="K112" s="84"/>
      <c r="L112" s="83" t="str">
        <f>+IF(K112='5'!$E$31,'5'!$F$31,IF(K112='5'!$E$32,'5'!$F$32,IF(K112='5'!$E$33,'5'!$F$33,IF(K112='5'!$E$34,'5'!$F$34,"0"))))</f>
        <v>0</v>
      </c>
      <c r="M112" s="84"/>
      <c r="N112" s="83">
        <f>+IF(M112='5'!$E$42,'5'!$F$42,IF(M112='5'!$E$43,'5'!$F$43,IF(M112='5'!$E$44,'5'!$F$44,IF(M112='5'!$E$45,'5'!$F$45,0))))</f>
        <v>0</v>
      </c>
      <c r="O112" s="85" t="str">
        <f>+IF(P112&lt;=4,'5'!$E$66,IF(P112&lt;=8,'5'!$E$65,IF(P112&lt;=20,'5'!$E$64,IF(P112&lt;=40,'5'!$E$63))))</f>
        <v>Baja (B)</v>
      </c>
      <c r="P112" s="83">
        <f t="shared" si="4"/>
        <v>0</v>
      </c>
      <c r="Q112" s="85" t="e">
        <f>+IF(R112&lt;=30,'5'!$F$102,IF(R112&lt;=120,'5'!$F$100,IF(R112&lt;=500,'5'!$F$98,IF(R112&lt;=4000,'5'!$F$96,0))))</f>
        <v>#DIV/0!</v>
      </c>
      <c r="R112" s="83" t="e">
        <f t="shared" si="5"/>
        <v>#DIV/0!</v>
      </c>
      <c r="S112" s="124" t="s">
        <v>580</v>
      </c>
      <c r="T112" s="124"/>
      <c r="U112" s="124"/>
    </row>
    <row r="113" spans="2:21" ht="100" customHeight="1" outlineLevel="1" x14ac:dyDescent="0.35">
      <c r="B113" s="78" t="s">
        <v>106</v>
      </c>
      <c r="C113" s="125" t="s">
        <v>110</v>
      </c>
      <c r="D113" s="125"/>
      <c r="E113" s="79">
        <f>+'3'!F113</f>
        <v>0</v>
      </c>
      <c r="F113" s="80" t="str">
        <f>+IF(E113=BD!$I$4,BD!$J$4,IF(E113=BD!$I$5,BD!$J$5,BD!$J$6))</f>
        <v xml:space="preserve"> -</v>
      </c>
      <c r="G113" s="81" t="str">
        <f>+IF(E113=BD!$I$5,BD!E98,BD!$J$6)</f>
        <v xml:space="preserve"> -</v>
      </c>
      <c r="H113" s="81" t="str">
        <f>+IF(E113=BD!$I$4,BD!F98,IF(E113=BD!$I$5,BD!F98,BD!$J$6))</f>
        <v xml:space="preserve"> -</v>
      </c>
      <c r="I113" s="82" t="e">
        <f>+'3'!M113</f>
        <v>#DIV/0!</v>
      </c>
      <c r="J113" s="83" t="e">
        <f>+'3'!L113</f>
        <v>#DIV/0!</v>
      </c>
      <c r="K113" s="84"/>
      <c r="L113" s="83" t="str">
        <f>+IF(K113='5'!$E$31,'5'!$F$31,IF(K113='5'!$E$32,'5'!$F$32,IF(K113='5'!$E$33,'5'!$F$33,IF(K113='5'!$E$34,'5'!$F$34,"0"))))</f>
        <v>0</v>
      </c>
      <c r="M113" s="84"/>
      <c r="N113" s="83">
        <f>+IF(M113='5'!$E$42,'5'!$F$42,IF(M113='5'!$E$43,'5'!$F$43,IF(M113='5'!$E$44,'5'!$F$44,IF(M113='5'!$E$45,'5'!$F$45,0))))</f>
        <v>0</v>
      </c>
      <c r="O113" s="85" t="str">
        <f>+IF(P113&lt;=4,'5'!$E$66,IF(P113&lt;=8,'5'!$E$65,IF(P113&lt;=20,'5'!$E$64,IF(P113&lt;=40,'5'!$E$63))))</f>
        <v>Baja (B)</v>
      </c>
      <c r="P113" s="83">
        <f t="shared" si="4"/>
        <v>0</v>
      </c>
      <c r="Q113" s="85" t="e">
        <f>+IF(R113&lt;=30,'5'!$F$102,IF(R113&lt;=120,'5'!$F$100,IF(R113&lt;=500,'5'!$F$98,IF(R113&lt;=4000,'5'!$F$96,0))))</f>
        <v>#DIV/0!</v>
      </c>
      <c r="R113" s="83" t="e">
        <f t="shared" si="5"/>
        <v>#DIV/0!</v>
      </c>
      <c r="S113" s="124" t="s">
        <v>580</v>
      </c>
      <c r="T113" s="124"/>
      <c r="U113" s="124"/>
    </row>
    <row r="114" spans="2:21" ht="100" customHeight="1" outlineLevel="1" x14ac:dyDescent="0.35">
      <c r="B114" s="78" t="s">
        <v>107</v>
      </c>
      <c r="C114" s="125" t="s">
        <v>427</v>
      </c>
      <c r="D114" s="125"/>
      <c r="E114" s="79">
        <f>+'3'!F114</f>
        <v>0</v>
      </c>
      <c r="F114" s="80" t="str">
        <f>+IF(E114=BD!$I$4,BD!$J$4,IF(E114=BD!$I$5,BD!$J$5,BD!$J$6))</f>
        <v xml:space="preserve"> -</v>
      </c>
      <c r="G114" s="81" t="str">
        <f>+IF(E114=BD!$I$5,BD!E99,BD!$J$6)</f>
        <v xml:space="preserve"> -</v>
      </c>
      <c r="H114" s="81" t="str">
        <f>+IF(E114=BD!$I$4,BD!F99,IF(E114=BD!$I$5,BD!F99,BD!$J$6))</f>
        <v xml:space="preserve"> -</v>
      </c>
      <c r="I114" s="82" t="e">
        <f>+'3'!M114</f>
        <v>#DIV/0!</v>
      </c>
      <c r="J114" s="83" t="e">
        <f>+'3'!L114</f>
        <v>#DIV/0!</v>
      </c>
      <c r="K114" s="84"/>
      <c r="L114" s="83" t="str">
        <f>+IF(K114='5'!$E$31,'5'!$F$31,IF(K114='5'!$E$32,'5'!$F$32,IF(K114='5'!$E$33,'5'!$F$33,IF(K114='5'!$E$34,'5'!$F$34,"0"))))</f>
        <v>0</v>
      </c>
      <c r="M114" s="84"/>
      <c r="N114" s="83">
        <f>+IF(M114='5'!$E$42,'5'!$F$42,IF(M114='5'!$E$43,'5'!$F$43,IF(M114='5'!$E$44,'5'!$F$44,IF(M114='5'!$E$45,'5'!$F$45,0))))</f>
        <v>0</v>
      </c>
      <c r="O114" s="85" t="str">
        <f>+IF(P114&lt;=4,'5'!$E$66,IF(P114&lt;=8,'5'!$E$65,IF(P114&lt;=20,'5'!$E$64,IF(P114&lt;=40,'5'!$E$63))))</f>
        <v>Baja (B)</v>
      </c>
      <c r="P114" s="83">
        <f t="shared" si="4"/>
        <v>0</v>
      </c>
      <c r="Q114" s="85" t="e">
        <f>+IF(R114&lt;=30,'5'!$F$102,IF(R114&lt;=120,'5'!$F$100,IF(R114&lt;=500,'5'!$F$98,IF(R114&lt;=4000,'5'!$F$96,0))))</f>
        <v>#DIV/0!</v>
      </c>
      <c r="R114" s="83" t="e">
        <f t="shared" si="5"/>
        <v>#DIV/0!</v>
      </c>
      <c r="S114" s="124" t="s">
        <v>580</v>
      </c>
      <c r="T114" s="124"/>
      <c r="U114" s="124"/>
    </row>
    <row r="115" spans="2:21" ht="100" customHeight="1" outlineLevel="1" x14ac:dyDescent="0.35">
      <c r="B115" s="78" t="s">
        <v>108</v>
      </c>
      <c r="C115" s="125" t="s">
        <v>100</v>
      </c>
      <c r="D115" s="125"/>
      <c r="E115" s="79">
        <f>+'3'!F115</f>
        <v>0</v>
      </c>
      <c r="F115" s="80" t="str">
        <f>+IF(E115=BD!$I$4,BD!$J$4,IF(E115=BD!$I$5,BD!$J$5,BD!$J$6))</f>
        <v xml:space="preserve"> -</v>
      </c>
      <c r="G115" s="81" t="str">
        <f>+IF(E115=BD!$I$5,BD!E100,BD!$J$6)</f>
        <v xml:space="preserve"> -</v>
      </c>
      <c r="H115" s="81" t="str">
        <f>+IF(E115=BD!$I$4,BD!F100,IF(E115=BD!$I$5,BD!F100,BD!$J$6))</f>
        <v xml:space="preserve"> -</v>
      </c>
      <c r="I115" s="82" t="e">
        <f>+'3'!M115</f>
        <v>#DIV/0!</v>
      </c>
      <c r="J115" s="83" t="e">
        <f>+'3'!L115</f>
        <v>#DIV/0!</v>
      </c>
      <c r="K115" s="84"/>
      <c r="L115" s="83" t="str">
        <f>+IF(K115='5'!$E$31,'5'!$F$31,IF(K115='5'!$E$32,'5'!$F$32,IF(K115='5'!$E$33,'5'!$F$33,IF(K115='5'!$E$34,'5'!$F$34,"0"))))</f>
        <v>0</v>
      </c>
      <c r="M115" s="84"/>
      <c r="N115" s="83">
        <f>+IF(M115='5'!$E$42,'5'!$F$42,IF(M115='5'!$E$43,'5'!$F$43,IF(M115='5'!$E$44,'5'!$F$44,IF(M115='5'!$E$45,'5'!$F$45,0))))</f>
        <v>0</v>
      </c>
      <c r="O115" s="85" t="str">
        <f>+IF(P115&lt;=4,'5'!$E$66,IF(P115&lt;=8,'5'!$E$65,IF(P115&lt;=20,'5'!$E$64,IF(P115&lt;=40,'5'!$E$63))))</f>
        <v>Baja (B)</v>
      </c>
      <c r="P115" s="83">
        <f t="shared" si="4"/>
        <v>0</v>
      </c>
      <c r="Q115" s="85" t="e">
        <f>+IF(R115&lt;=30,'5'!$F$102,IF(R115&lt;=120,'5'!$F$100,IF(R115&lt;=500,'5'!$F$98,IF(R115&lt;=4000,'5'!$F$96,0))))</f>
        <v>#DIV/0!</v>
      </c>
      <c r="R115" s="83" t="e">
        <f t="shared" si="5"/>
        <v>#DIV/0!</v>
      </c>
      <c r="S115" s="124" t="s">
        <v>580</v>
      </c>
      <c r="T115" s="124"/>
      <c r="U115" s="124"/>
    </row>
    <row r="116" spans="2:21" ht="47.5" customHeight="1" x14ac:dyDescent="0.35">
      <c r="B116" s="86" t="s">
        <v>32</v>
      </c>
      <c r="C116" s="126" t="s">
        <v>63</v>
      </c>
      <c r="D116" s="126"/>
      <c r="E116" s="126"/>
      <c r="F116" s="126"/>
      <c r="G116" s="126"/>
      <c r="H116" s="126"/>
      <c r="I116" s="127" t="s">
        <v>459</v>
      </c>
      <c r="J116" s="127"/>
      <c r="K116" s="127"/>
      <c r="L116" s="127"/>
      <c r="M116" s="127"/>
      <c r="N116" s="127"/>
      <c r="O116" s="127"/>
      <c r="P116" s="127"/>
      <c r="Q116" s="127"/>
      <c r="R116" s="127"/>
      <c r="S116" s="127" t="s">
        <v>460</v>
      </c>
      <c r="T116" s="127"/>
      <c r="U116" s="127"/>
    </row>
    <row r="117" spans="2:21" s="75" customFormat="1" ht="37.5" customHeight="1" outlineLevel="1" collapsed="1" x14ac:dyDescent="0.35">
      <c r="B117" s="77" t="s">
        <v>16</v>
      </c>
      <c r="C117" s="128" t="s">
        <v>54</v>
      </c>
      <c r="D117" s="128"/>
      <c r="E117" s="77" t="s">
        <v>367</v>
      </c>
      <c r="F117" s="77" t="s">
        <v>213</v>
      </c>
      <c r="G117" s="77" t="s">
        <v>211</v>
      </c>
      <c r="H117" s="77" t="s">
        <v>212</v>
      </c>
      <c r="I117" s="129" t="s">
        <v>453</v>
      </c>
      <c r="J117" s="129"/>
      <c r="K117" s="128" t="s">
        <v>454</v>
      </c>
      <c r="L117" s="128"/>
      <c r="M117" s="128" t="s">
        <v>455</v>
      </c>
      <c r="N117" s="128"/>
      <c r="O117" s="129" t="s">
        <v>456</v>
      </c>
      <c r="P117" s="129"/>
      <c r="Q117" s="128" t="s">
        <v>457</v>
      </c>
      <c r="R117" s="128"/>
      <c r="S117" s="128" t="s">
        <v>458</v>
      </c>
      <c r="T117" s="128"/>
      <c r="U117" s="128"/>
    </row>
    <row r="118" spans="2:21" ht="87.5" customHeight="1" outlineLevel="1" x14ac:dyDescent="0.35">
      <c r="B118" s="78" t="s">
        <v>111</v>
      </c>
      <c r="C118" s="125" t="s">
        <v>113</v>
      </c>
      <c r="D118" s="125"/>
      <c r="E118" s="79">
        <f>+'3'!F118</f>
        <v>0</v>
      </c>
      <c r="F118" s="80" t="str">
        <f>+IF(E118=BD!$I$4,BD!$J$4,IF(E118=BD!$I$5,BD!$J$5,BD!$J$6))</f>
        <v xml:space="preserve"> -</v>
      </c>
      <c r="G118" s="81" t="str">
        <f>+IF(E118=BD!$I$5,BD!E103,BD!$J$6)</f>
        <v xml:space="preserve"> -</v>
      </c>
      <c r="H118" s="81" t="str">
        <f>+IF(E118=BD!$I$4,BD!F103,IF(E118=BD!$I$5,BD!F103,BD!$J$6))</f>
        <v xml:space="preserve"> -</v>
      </c>
      <c r="I118" s="82" t="e">
        <f>+'3'!M118</f>
        <v>#DIV/0!</v>
      </c>
      <c r="J118" s="83" t="e">
        <f>+'3'!L118</f>
        <v>#DIV/0!</v>
      </c>
      <c r="K118" s="84"/>
      <c r="L118" s="83" t="str">
        <f>+IF(K118='5'!$E$31,'5'!$F$31,IF(K118='5'!$E$32,'5'!$F$32,IF(K118='5'!$E$33,'5'!$F$33,IF(K118='5'!$E$34,'5'!$F$34,"0"))))</f>
        <v>0</v>
      </c>
      <c r="M118" s="84"/>
      <c r="N118" s="83">
        <f>+IF(M118='5'!$E$42,'5'!$F$42,IF(M118='5'!$E$43,'5'!$F$43,IF(M118='5'!$E$44,'5'!$F$44,IF(M118='5'!$E$45,'5'!$F$45,0))))</f>
        <v>0</v>
      </c>
      <c r="O118" s="85" t="str">
        <f>+IF(P118&lt;=4,'5'!$E$66,IF(P118&lt;=8,'5'!$E$65,IF(P118&lt;=20,'5'!$E$64,IF(P118&lt;=40,'5'!$E$63))))</f>
        <v>Baja (B)</v>
      </c>
      <c r="P118" s="83">
        <f t="shared" si="4"/>
        <v>0</v>
      </c>
      <c r="Q118" s="85" t="e">
        <f>+IF(R118&lt;=30,'5'!$F$102,IF(R118&lt;=120,'5'!$F$100,IF(R118&lt;=500,'5'!$F$98,IF(R118&lt;=4000,'5'!$F$96,0))))</f>
        <v>#DIV/0!</v>
      </c>
      <c r="R118" s="83" t="e">
        <f t="shared" si="5"/>
        <v>#DIV/0!</v>
      </c>
      <c r="S118" s="124" t="s">
        <v>580</v>
      </c>
      <c r="T118" s="124"/>
      <c r="U118" s="124"/>
    </row>
    <row r="119" spans="2:21" ht="135" customHeight="1" outlineLevel="1" x14ac:dyDescent="0.35">
      <c r="B119" s="78" t="s">
        <v>112</v>
      </c>
      <c r="C119" s="125" t="s">
        <v>429</v>
      </c>
      <c r="D119" s="125"/>
      <c r="E119" s="79">
        <f>+'3'!F119</f>
        <v>0</v>
      </c>
      <c r="F119" s="80" t="str">
        <f>+IF(E119=BD!$I$4,BD!$J$4,IF(E119=BD!$I$5,BD!$J$5,BD!$J$6))</f>
        <v xml:space="preserve"> -</v>
      </c>
      <c r="G119" s="81" t="str">
        <f>+IF(E119=BD!$I$5,BD!E104,BD!$J$6)</f>
        <v xml:space="preserve"> -</v>
      </c>
      <c r="H119" s="81" t="str">
        <f>+IF(E119=BD!$I$4,BD!F104,IF(E119=BD!$I$5,BD!F104,BD!$J$6))</f>
        <v xml:space="preserve"> -</v>
      </c>
      <c r="I119" s="82" t="e">
        <f>+'3'!M119</f>
        <v>#DIV/0!</v>
      </c>
      <c r="J119" s="83" t="e">
        <f>+'3'!L119</f>
        <v>#DIV/0!</v>
      </c>
      <c r="K119" s="84"/>
      <c r="L119" s="83" t="str">
        <f>+IF(K119='5'!$E$31,'5'!$F$31,IF(K119='5'!$E$32,'5'!$F$32,IF(K119='5'!$E$33,'5'!$F$33,IF(K119='5'!$E$34,'5'!$F$34,"0"))))</f>
        <v>0</v>
      </c>
      <c r="M119" s="84"/>
      <c r="N119" s="83">
        <f>+IF(M119='5'!$E$42,'5'!$F$42,IF(M119='5'!$E$43,'5'!$F$43,IF(M119='5'!$E$44,'5'!$F$44,IF(M119='5'!$E$45,'5'!$F$45,0))))</f>
        <v>0</v>
      </c>
      <c r="O119" s="85" t="str">
        <f>+IF(P119&lt;=4,'5'!$E$66,IF(P119&lt;=8,'5'!$E$65,IF(P119&lt;=20,'5'!$E$64,IF(P119&lt;=40,'5'!$E$63))))</f>
        <v>Baja (B)</v>
      </c>
      <c r="P119" s="83">
        <f t="shared" si="4"/>
        <v>0</v>
      </c>
      <c r="Q119" s="85" t="e">
        <f>+IF(R119&lt;=30,'5'!$F$102,IF(R119&lt;=120,'5'!$F$100,IF(R119&lt;=500,'5'!$F$98,IF(R119&lt;=4000,'5'!$F$96,0))))</f>
        <v>#DIV/0!</v>
      </c>
      <c r="R119" s="83" t="e">
        <f t="shared" si="5"/>
        <v>#DIV/0!</v>
      </c>
      <c r="S119" s="124" t="s">
        <v>580</v>
      </c>
      <c r="T119" s="124"/>
      <c r="U119" s="124"/>
    </row>
    <row r="120" spans="2:21" ht="47.5" customHeight="1" x14ac:dyDescent="0.35">
      <c r="B120" s="86" t="s">
        <v>34</v>
      </c>
      <c r="C120" s="126" t="s">
        <v>64</v>
      </c>
      <c r="D120" s="126"/>
      <c r="E120" s="126"/>
      <c r="F120" s="126"/>
      <c r="G120" s="126"/>
      <c r="H120" s="126"/>
      <c r="I120" s="127" t="s">
        <v>459</v>
      </c>
      <c r="J120" s="127"/>
      <c r="K120" s="127"/>
      <c r="L120" s="127"/>
      <c r="M120" s="127"/>
      <c r="N120" s="127"/>
      <c r="O120" s="127"/>
      <c r="P120" s="127"/>
      <c r="Q120" s="127"/>
      <c r="R120" s="127"/>
      <c r="S120" s="127" t="s">
        <v>460</v>
      </c>
      <c r="T120" s="127"/>
      <c r="U120" s="127"/>
    </row>
    <row r="121" spans="2:21" s="75" customFormat="1" ht="37.5" customHeight="1" outlineLevel="1" collapsed="1" x14ac:dyDescent="0.35">
      <c r="B121" s="77" t="s">
        <v>16</v>
      </c>
      <c r="C121" s="128" t="s">
        <v>54</v>
      </c>
      <c r="D121" s="128"/>
      <c r="E121" s="77" t="s">
        <v>367</v>
      </c>
      <c r="F121" s="77" t="s">
        <v>213</v>
      </c>
      <c r="G121" s="77" t="s">
        <v>211</v>
      </c>
      <c r="H121" s="77" t="s">
        <v>212</v>
      </c>
      <c r="I121" s="129" t="s">
        <v>453</v>
      </c>
      <c r="J121" s="129"/>
      <c r="K121" s="128" t="s">
        <v>454</v>
      </c>
      <c r="L121" s="128"/>
      <c r="M121" s="128" t="s">
        <v>455</v>
      </c>
      <c r="N121" s="128"/>
      <c r="O121" s="129" t="s">
        <v>456</v>
      </c>
      <c r="P121" s="129"/>
      <c r="Q121" s="128" t="s">
        <v>457</v>
      </c>
      <c r="R121" s="128"/>
      <c r="S121" s="128" t="s">
        <v>458</v>
      </c>
      <c r="T121" s="128"/>
      <c r="U121" s="128"/>
    </row>
    <row r="122" spans="2:21" ht="96" customHeight="1" outlineLevel="1" x14ac:dyDescent="0.35">
      <c r="B122" s="78" t="s">
        <v>114</v>
      </c>
      <c r="C122" s="125" t="s">
        <v>430</v>
      </c>
      <c r="D122" s="125"/>
      <c r="E122" s="79">
        <f>+'3'!F122</f>
        <v>0</v>
      </c>
      <c r="F122" s="80" t="str">
        <f>+IF(E122=BD!$I$4,BD!$J$4,IF(E122=BD!$I$5,BD!$J$5,BD!$J$6))</f>
        <v xml:space="preserve"> -</v>
      </c>
      <c r="G122" s="81" t="str">
        <f>+IF(E122=BD!$I$5,BD!E107,BD!$J$6)</f>
        <v xml:space="preserve"> -</v>
      </c>
      <c r="H122" s="81" t="str">
        <f>+IF(E122=BD!$I$4,BD!F107,IF(E122=BD!$I$5,BD!F107,BD!$J$6))</f>
        <v xml:space="preserve"> -</v>
      </c>
      <c r="I122" s="82" t="e">
        <f>+'3'!M122</f>
        <v>#DIV/0!</v>
      </c>
      <c r="J122" s="83" t="e">
        <f>+'3'!L122</f>
        <v>#DIV/0!</v>
      </c>
      <c r="K122" s="84"/>
      <c r="L122" s="83" t="str">
        <f>+IF(K122='5'!$E$31,'5'!$F$31,IF(K122='5'!$E$32,'5'!$F$32,IF(K122='5'!$E$33,'5'!$F$33,IF(K122='5'!$E$34,'5'!$F$34,"0"))))</f>
        <v>0</v>
      </c>
      <c r="M122" s="84"/>
      <c r="N122" s="83">
        <f>+IF(M122='5'!$E$42,'5'!$F$42,IF(M122='5'!$E$43,'5'!$F$43,IF(M122='5'!$E$44,'5'!$F$44,IF(M122='5'!$E$45,'5'!$F$45,0))))</f>
        <v>0</v>
      </c>
      <c r="O122" s="85" t="str">
        <f>+IF(P122&lt;=4,'5'!$E$66,IF(P122&lt;=8,'5'!$E$65,IF(P122&lt;=20,'5'!$E$64,IF(P122&lt;=40,'5'!$E$63))))</f>
        <v>Baja (B)</v>
      </c>
      <c r="P122" s="83">
        <f t="shared" si="4"/>
        <v>0</v>
      </c>
      <c r="Q122" s="85" t="e">
        <f>+IF(R122&lt;=30,'5'!$F$102,IF(R122&lt;=120,'5'!$F$100,IF(R122&lt;=500,'5'!$F$98,IF(R122&lt;=4000,'5'!$F$96,0))))</f>
        <v>#DIV/0!</v>
      </c>
      <c r="R122" s="83" t="e">
        <f t="shared" si="5"/>
        <v>#DIV/0!</v>
      </c>
      <c r="S122" s="124" t="s">
        <v>580</v>
      </c>
      <c r="T122" s="124"/>
      <c r="U122" s="124"/>
    </row>
    <row r="123" spans="2:21" ht="96" customHeight="1" outlineLevel="1" x14ac:dyDescent="0.35">
      <c r="B123" s="78" t="s">
        <v>115</v>
      </c>
      <c r="C123" s="125" t="s">
        <v>116</v>
      </c>
      <c r="D123" s="125"/>
      <c r="E123" s="79">
        <f>+'3'!F123</f>
        <v>0</v>
      </c>
      <c r="F123" s="80" t="str">
        <f>+IF(E123=BD!$I$4,BD!$J$4,IF(E123=BD!$I$5,BD!$J$5,BD!$J$6))</f>
        <v xml:space="preserve"> -</v>
      </c>
      <c r="G123" s="81" t="str">
        <f>+IF(E123=BD!$I$5,BD!E108,BD!$J$6)</f>
        <v xml:space="preserve"> -</v>
      </c>
      <c r="H123" s="81" t="str">
        <f>+IF(E123=BD!$I$4,BD!F108,IF(E123=BD!$I$5,BD!F108,BD!$J$6))</f>
        <v xml:space="preserve"> -</v>
      </c>
      <c r="I123" s="82" t="e">
        <f>+'3'!M123</f>
        <v>#DIV/0!</v>
      </c>
      <c r="J123" s="83" t="e">
        <f>+'3'!L123</f>
        <v>#DIV/0!</v>
      </c>
      <c r="K123" s="84"/>
      <c r="L123" s="83" t="str">
        <f>+IF(K123='5'!$E$31,'5'!$F$31,IF(K123='5'!$E$32,'5'!$F$32,IF(K123='5'!$E$33,'5'!$F$33,IF(K123='5'!$E$34,'5'!$F$34,"0"))))</f>
        <v>0</v>
      </c>
      <c r="M123" s="84"/>
      <c r="N123" s="83">
        <f>+IF(M123='5'!$E$42,'5'!$F$42,IF(M123='5'!$E$43,'5'!$F$43,IF(M123='5'!$E$44,'5'!$F$44,IF(M123='5'!$E$45,'5'!$F$45,0))))</f>
        <v>0</v>
      </c>
      <c r="O123" s="85" t="str">
        <f>+IF(P123&lt;=4,'5'!$E$66,IF(P123&lt;=8,'5'!$E$65,IF(P123&lt;=20,'5'!$E$64,IF(P123&lt;=40,'5'!$E$63))))</f>
        <v>Baja (B)</v>
      </c>
      <c r="P123" s="83">
        <f t="shared" si="4"/>
        <v>0</v>
      </c>
      <c r="Q123" s="85" t="e">
        <f>+IF(R123&lt;=30,'5'!$F$102,IF(R123&lt;=120,'5'!$F$100,IF(R123&lt;=500,'5'!$F$98,IF(R123&lt;=4000,'5'!$F$96,0))))</f>
        <v>#DIV/0!</v>
      </c>
      <c r="R123" s="83" t="e">
        <f t="shared" si="5"/>
        <v>#DIV/0!</v>
      </c>
      <c r="S123" s="124" t="s">
        <v>580</v>
      </c>
      <c r="T123" s="124"/>
      <c r="U123" s="124"/>
    </row>
    <row r="124" spans="2:21" ht="47.5" customHeight="1" x14ac:dyDescent="0.35">
      <c r="B124" s="86" t="s">
        <v>36</v>
      </c>
      <c r="C124" s="126" t="s">
        <v>65</v>
      </c>
      <c r="D124" s="126"/>
      <c r="E124" s="126"/>
      <c r="F124" s="126"/>
      <c r="G124" s="126"/>
      <c r="H124" s="126"/>
      <c r="I124" s="127" t="s">
        <v>459</v>
      </c>
      <c r="J124" s="127"/>
      <c r="K124" s="127"/>
      <c r="L124" s="127"/>
      <c r="M124" s="127"/>
      <c r="N124" s="127"/>
      <c r="O124" s="127"/>
      <c r="P124" s="127"/>
      <c r="Q124" s="127"/>
      <c r="R124" s="127"/>
      <c r="S124" s="127" t="s">
        <v>460</v>
      </c>
      <c r="T124" s="127"/>
      <c r="U124" s="127"/>
    </row>
    <row r="125" spans="2:21" s="75" customFormat="1" ht="38" customHeight="1" outlineLevel="1" collapsed="1" x14ac:dyDescent="0.35">
      <c r="B125" s="77" t="s">
        <v>16</v>
      </c>
      <c r="C125" s="128" t="s">
        <v>54</v>
      </c>
      <c r="D125" s="128"/>
      <c r="E125" s="77" t="s">
        <v>367</v>
      </c>
      <c r="F125" s="77" t="s">
        <v>213</v>
      </c>
      <c r="G125" s="77" t="s">
        <v>211</v>
      </c>
      <c r="H125" s="77" t="s">
        <v>212</v>
      </c>
      <c r="I125" s="129" t="s">
        <v>453</v>
      </c>
      <c r="J125" s="129"/>
      <c r="K125" s="128" t="s">
        <v>454</v>
      </c>
      <c r="L125" s="128"/>
      <c r="M125" s="128" t="s">
        <v>455</v>
      </c>
      <c r="N125" s="128"/>
      <c r="O125" s="129" t="s">
        <v>456</v>
      </c>
      <c r="P125" s="129"/>
      <c r="Q125" s="128" t="s">
        <v>457</v>
      </c>
      <c r="R125" s="128"/>
      <c r="S125" s="128" t="s">
        <v>458</v>
      </c>
      <c r="T125" s="128"/>
      <c r="U125" s="128"/>
    </row>
    <row r="126" spans="2:21" ht="174" customHeight="1" outlineLevel="1" x14ac:dyDescent="0.35">
      <c r="B126" s="78" t="s">
        <v>117</v>
      </c>
      <c r="C126" s="125" t="s">
        <v>126</v>
      </c>
      <c r="D126" s="125"/>
      <c r="E126" s="79">
        <f>+'3'!F126</f>
        <v>0</v>
      </c>
      <c r="F126" s="80" t="str">
        <f>+IF(E126=BD!$I$4,BD!$J$4,IF(E126=BD!$I$5,BD!$J$5,BD!$J$6))</f>
        <v xml:space="preserve"> -</v>
      </c>
      <c r="G126" s="81" t="str">
        <f>+IF(E126=BD!$I$5,BD!E111,BD!$J$6)</f>
        <v xml:space="preserve"> -</v>
      </c>
      <c r="H126" s="81" t="str">
        <f>+IF(E126=BD!$I$4,BD!F111,IF(E126=BD!$I$5,BD!F111,BD!$J$6))</f>
        <v xml:space="preserve"> -</v>
      </c>
      <c r="I126" s="82" t="e">
        <f>+'3'!M126</f>
        <v>#DIV/0!</v>
      </c>
      <c r="J126" s="83" t="e">
        <f>+'3'!L126</f>
        <v>#DIV/0!</v>
      </c>
      <c r="K126" s="84"/>
      <c r="L126" s="83" t="str">
        <f>+IF(K126='5'!$E$31,'5'!$F$31,IF(K126='5'!$E$32,'5'!$F$32,IF(K126='5'!$E$33,'5'!$F$33,IF(K126='5'!$E$34,'5'!$F$34,"0"))))</f>
        <v>0</v>
      </c>
      <c r="M126" s="84"/>
      <c r="N126" s="83">
        <f>+IF(M126='5'!$E$42,'5'!$F$42,IF(M126='5'!$E$43,'5'!$F$43,IF(M126='5'!$E$44,'5'!$F$44,IF(M126='5'!$E$45,'5'!$F$45,0))))</f>
        <v>0</v>
      </c>
      <c r="O126" s="85" t="str">
        <f>+IF(P126&lt;=4,'5'!$E$66,IF(P126&lt;=8,'5'!$E$65,IF(P126&lt;=20,'5'!$E$64,IF(P126&lt;=40,'5'!$E$63))))</f>
        <v>Baja (B)</v>
      </c>
      <c r="P126" s="83">
        <f t="shared" si="4"/>
        <v>0</v>
      </c>
      <c r="Q126" s="85" t="e">
        <f>+IF(R126&lt;=30,'5'!$F$102,IF(R126&lt;=120,'5'!$F$100,IF(R126&lt;=500,'5'!$F$98,IF(R126&lt;=4000,'5'!$F$96,0))))</f>
        <v>#DIV/0!</v>
      </c>
      <c r="R126" s="83" t="e">
        <f t="shared" si="5"/>
        <v>#DIV/0!</v>
      </c>
      <c r="S126" s="124" t="s">
        <v>580</v>
      </c>
      <c r="T126" s="124"/>
      <c r="U126" s="124"/>
    </row>
    <row r="127" spans="2:21" ht="108" customHeight="1" outlineLevel="1" x14ac:dyDescent="0.35">
      <c r="B127" s="78" t="s">
        <v>118</v>
      </c>
      <c r="C127" s="125" t="s">
        <v>431</v>
      </c>
      <c r="D127" s="125"/>
      <c r="E127" s="79">
        <f>+'3'!F127</f>
        <v>0</v>
      </c>
      <c r="F127" s="80" t="str">
        <f>+IF(E127=BD!$I$4,BD!$J$4,IF(E127=BD!$I$5,BD!$J$5,BD!$J$6))</f>
        <v xml:space="preserve"> -</v>
      </c>
      <c r="G127" s="81" t="str">
        <f>+IF(E127=BD!$I$5,BD!E112,BD!$J$6)</f>
        <v xml:space="preserve"> -</v>
      </c>
      <c r="H127" s="81" t="str">
        <f>+IF(E127=BD!$I$4,BD!F112,IF(E127=BD!$I$5,BD!F112,BD!$J$6))</f>
        <v xml:space="preserve"> -</v>
      </c>
      <c r="I127" s="82" t="e">
        <f>+'3'!M127</f>
        <v>#DIV/0!</v>
      </c>
      <c r="J127" s="83" t="e">
        <f>+'3'!L127</f>
        <v>#DIV/0!</v>
      </c>
      <c r="K127" s="84"/>
      <c r="L127" s="83" t="str">
        <f>+IF(K127='5'!$E$31,'5'!$F$31,IF(K127='5'!$E$32,'5'!$F$32,IF(K127='5'!$E$33,'5'!$F$33,IF(K127='5'!$E$34,'5'!$F$34,"0"))))</f>
        <v>0</v>
      </c>
      <c r="M127" s="84"/>
      <c r="N127" s="83">
        <f>+IF(M127='5'!$E$42,'5'!$F$42,IF(M127='5'!$E$43,'5'!$F$43,IF(M127='5'!$E$44,'5'!$F$44,IF(M127='5'!$E$45,'5'!$F$45,0))))</f>
        <v>0</v>
      </c>
      <c r="O127" s="85" t="str">
        <f>+IF(P127&lt;=4,'5'!$E$66,IF(P127&lt;=8,'5'!$E$65,IF(P127&lt;=20,'5'!$E$64,IF(P127&lt;=40,'5'!$E$63))))</f>
        <v>Baja (B)</v>
      </c>
      <c r="P127" s="83">
        <f t="shared" si="4"/>
        <v>0</v>
      </c>
      <c r="Q127" s="85" t="e">
        <f>+IF(R127&lt;=30,'5'!$F$102,IF(R127&lt;=120,'5'!$F$100,IF(R127&lt;=500,'5'!$F$98,IF(R127&lt;=4000,'5'!$F$96,0))))</f>
        <v>#DIV/0!</v>
      </c>
      <c r="R127" s="83" t="e">
        <f t="shared" si="5"/>
        <v>#DIV/0!</v>
      </c>
      <c r="S127" s="124" t="s">
        <v>580</v>
      </c>
      <c r="T127" s="124"/>
      <c r="U127" s="124"/>
    </row>
    <row r="128" spans="2:21" ht="202" customHeight="1" outlineLevel="1" x14ac:dyDescent="0.35">
      <c r="B128" s="78" t="s">
        <v>119</v>
      </c>
      <c r="C128" s="125" t="s">
        <v>127</v>
      </c>
      <c r="D128" s="125"/>
      <c r="E128" s="79">
        <f>+'3'!F128</f>
        <v>0</v>
      </c>
      <c r="F128" s="80" t="str">
        <f>+IF(E128=BD!$I$4,BD!$J$4,IF(E128=BD!$I$5,BD!$J$5,BD!$J$6))</f>
        <v xml:space="preserve"> -</v>
      </c>
      <c r="G128" s="81" t="str">
        <f>+IF(E128=BD!$I$5,BD!E113,BD!$J$6)</f>
        <v xml:space="preserve"> -</v>
      </c>
      <c r="H128" s="81" t="str">
        <f>+IF(E128=BD!$I$4,BD!F113,IF(E128=BD!$I$5,BD!F113,BD!$J$6))</f>
        <v xml:space="preserve"> -</v>
      </c>
      <c r="I128" s="82" t="e">
        <f>+'3'!M128</f>
        <v>#DIV/0!</v>
      </c>
      <c r="J128" s="83" t="e">
        <f>+'3'!L128</f>
        <v>#DIV/0!</v>
      </c>
      <c r="K128" s="84"/>
      <c r="L128" s="83" t="str">
        <f>+IF(K128='5'!$E$31,'5'!$F$31,IF(K128='5'!$E$32,'5'!$F$32,IF(K128='5'!$E$33,'5'!$F$33,IF(K128='5'!$E$34,'5'!$F$34,"0"))))</f>
        <v>0</v>
      </c>
      <c r="M128" s="84"/>
      <c r="N128" s="83">
        <f>+IF(M128='5'!$E$42,'5'!$F$42,IF(M128='5'!$E$43,'5'!$F$43,IF(M128='5'!$E$44,'5'!$F$44,IF(M128='5'!$E$45,'5'!$F$45,0))))</f>
        <v>0</v>
      </c>
      <c r="O128" s="85" t="str">
        <f>+IF(P128&lt;=4,'5'!$E$66,IF(P128&lt;=8,'5'!$E$65,IF(P128&lt;=20,'5'!$E$64,IF(P128&lt;=40,'5'!$E$63))))</f>
        <v>Baja (B)</v>
      </c>
      <c r="P128" s="83">
        <f t="shared" si="4"/>
        <v>0</v>
      </c>
      <c r="Q128" s="85" t="e">
        <f>+IF(R128&lt;=30,'5'!$F$102,IF(R128&lt;=120,'5'!$F$100,IF(R128&lt;=500,'5'!$F$98,IF(R128&lt;=4000,'5'!$F$96,0))))</f>
        <v>#DIV/0!</v>
      </c>
      <c r="R128" s="83" t="e">
        <f t="shared" si="5"/>
        <v>#DIV/0!</v>
      </c>
      <c r="S128" s="124" t="s">
        <v>580</v>
      </c>
      <c r="T128" s="124"/>
      <c r="U128" s="124"/>
    </row>
    <row r="129" spans="2:21" ht="108" customHeight="1" outlineLevel="1" x14ac:dyDescent="0.35">
      <c r="B129" s="78" t="s">
        <v>120</v>
      </c>
      <c r="C129" s="125" t="s">
        <v>128</v>
      </c>
      <c r="D129" s="125"/>
      <c r="E129" s="79">
        <f>+'3'!F129</f>
        <v>0</v>
      </c>
      <c r="F129" s="80" t="str">
        <f>+IF(E129=BD!$I$4,BD!$J$4,IF(E129=BD!$I$5,BD!$J$5,BD!$J$6))</f>
        <v xml:space="preserve"> -</v>
      </c>
      <c r="G129" s="81" t="str">
        <f>+IF(E129=BD!$I$5,BD!E114,BD!$J$6)</f>
        <v xml:space="preserve"> -</v>
      </c>
      <c r="H129" s="81" t="str">
        <f>+IF(E129=BD!$I$4,BD!F114,IF(E129=BD!$I$5,BD!F114,BD!$J$6))</f>
        <v xml:space="preserve"> -</v>
      </c>
      <c r="I129" s="82" t="e">
        <f>+'3'!M129</f>
        <v>#DIV/0!</v>
      </c>
      <c r="J129" s="83" t="e">
        <f>+'3'!L129</f>
        <v>#DIV/0!</v>
      </c>
      <c r="K129" s="84"/>
      <c r="L129" s="83" t="str">
        <f>+IF(K129='5'!$E$31,'5'!$F$31,IF(K129='5'!$E$32,'5'!$F$32,IF(K129='5'!$E$33,'5'!$F$33,IF(K129='5'!$E$34,'5'!$F$34,"0"))))</f>
        <v>0</v>
      </c>
      <c r="M129" s="84"/>
      <c r="N129" s="83">
        <f>+IF(M129='5'!$E$42,'5'!$F$42,IF(M129='5'!$E$43,'5'!$F$43,IF(M129='5'!$E$44,'5'!$F$44,IF(M129='5'!$E$45,'5'!$F$45,0))))</f>
        <v>0</v>
      </c>
      <c r="O129" s="85" t="str">
        <f>+IF(P129&lt;=4,'5'!$E$66,IF(P129&lt;=8,'5'!$E$65,IF(P129&lt;=20,'5'!$E$64,IF(P129&lt;=40,'5'!$E$63))))</f>
        <v>Baja (B)</v>
      </c>
      <c r="P129" s="83">
        <f t="shared" si="4"/>
        <v>0</v>
      </c>
      <c r="Q129" s="85" t="e">
        <f>+IF(R129&lt;=30,'5'!$F$102,IF(R129&lt;=120,'5'!$F$100,IF(R129&lt;=500,'5'!$F$98,IF(R129&lt;=4000,'5'!$F$96,0))))</f>
        <v>#DIV/0!</v>
      </c>
      <c r="R129" s="83" t="e">
        <f t="shared" si="5"/>
        <v>#DIV/0!</v>
      </c>
      <c r="S129" s="124" t="s">
        <v>580</v>
      </c>
      <c r="T129" s="124"/>
      <c r="U129" s="124"/>
    </row>
    <row r="130" spans="2:21" ht="108" customHeight="1" outlineLevel="1" x14ac:dyDescent="0.35">
      <c r="B130" s="78" t="s">
        <v>121</v>
      </c>
      <c r="C130" s="125" t="s">
        <v>432</v>
      </c>
      <c r="D130" s="125"/>
      <c r="E130" s="79">
        <f>+'3'!F130</f>
        <v>0</v>
      </c>
      <c r="F130" s="80" t="str">
        <f>+IF(E130=BD!$I$4,BD!$J$4,IF(E130=BD!$I$5,BD!$J$5,BD!$J$6))</f>
        <v xml:space="preserve"> -</v>
      </c>
      <c r="G130" s="81" t="str">
        <f>+IF(E130=BD!$I$5,BD!E115,BD!$J$6)</f>
        <v xml:space="preserve"> -</v>
      </c>
      <c r="H130" s="81" t="str">
        <f>+IF(E130=BD!$I$4,BD!F115,IF(E130=BD!$I$5,BD!F115,BD!$J$6))</f>
        <v xml:space="preserve"> -</v>
      </c>
      <c r="I130" s="82" t="e">
        <f>+'3'!M130</f>
        <v>#DIV/0!</v>
      </c>
      <c r="J130" s="83" t="e">
        <f>+'3'!L130</f>
        <v>#DIV/0!</v>
      </c>
      <c r="K130" s="84"/>
      <c r="L130" s="83" t="str">
        <f>+IF(K130='5'!$E$31,'5'!$F$31,IF(K130='5'!$E$32,'5'!$F$32,IF(K130='5'!$E$33,'5'!$F$33,IF(K130='5'!$E$34,'5'!$F$34,"0"))))</f>
        <v>0</v>
      </c>
      <c r="M130" s="84"/>
      <c r="N130" s="83">
        <f>+IF(M130='5'!$E$42,'5'!$F$42,IF(M130='5'!$E$43,'5'!$F$43,IF(M130='5'!$E$44,'5'!$F$44,IF(M130='5'!$E$45,'5'!$F$45,0))))</f>
        <v>0</v>
      </c>
      <c r="O130" s="85" t="str">
        <f>+IF(P130&lt;=4,'5'!$E$66,IF(P130&lt;=8,'5'!$E$65,IF(P130&lt;=20,'5'!$E$64,IF(P130&lt;=40,'5'!$E$63))))</f>
        <v>Baja (B)</v>
      </c>
      <c r="P130" s="83">
        <f t="shared" si="4"/>
        <v>0</v>
      </c>
      <c r="Q130" s="85" t="e">
        <f>+IF(R130&lt;=30,'5'!$F$102,IF(R130&lt;=120,'5'!$F$100,IF(R130&lt;=500,'5'!$F$98,IF(R130&lt;=4000,'5'!$F$96,0))))</f>
        <v>#DIV/0!</v>
      </c>
      <c r="R130" s="83" t="e">
        <f t="shared" si="5"/>
        <v>#DIV/0!</v>
      </c>
      <c r="S130" s="124" t="s">
        <v>580</v>
      </c>
      <c r="T130" s="124"/>
      <c r="U130" s="124"/>
    </row>
    <row r="131" spans="2:21" ht="108" customHeight="1" outlineLevel="1" x14ac:dyDescent="0.35">
      <c r="B131" s="78" t="s">
        <v>122</v>
      </c>
      <c r="C131" s="125" t="s">
        <v>433</v>
      </c>
      <c r="D131" s="125"/>
      <c r="E131" s="79">
        <f>+'3'!F131</f>
        <v>0</v>
      </c>
      <c r="F131" s="80" t="str">
        <f>+IF(E131=BD!$I$4,BD!$J$4,IF(E131=BD!$I$5,BD!$J$5,BD!$J$6))</f>
        <v xml:space="preserve"> -</v>
      </c>
      <c r="G131" s="81" t="str">
        <f>+IF(E131=BD!$I$5,BD!E116,BD!$J$6)</f>
        <v xml:space="preserve"> -</v>
      </c>
      <c r="H131" s="81" t="str">
        <f>+IF(E131=BD!$I$4,BD!F116,IF(E131=BD!$I$5,BD!F116,BD!$J$6))</f>
        <v xml:space="preserve"> -</v>
      </c>
      <c r="I131" s="82" t="e">
        <f>+'3'!M131</f>
        <v>#DIV/0!</v>
      </c>
      <c r="J131" s="83" t="e">
        <f>+'3'!L131</f>
        <v>#DIV/0!</v>
      </c>
      <c r="K131" s="84"/>
      <c r="L131" s="83" t="str">
        <f>+IF(K131='5'!$E$31,'5'!$F$31,IF(K131='5'!$E$32,'5'!$F$32,IF(K131='5'!$E$33,'5'!$F$33,IF(K131='5'!$E$34,'5'!$F$34,"0"))))</f>
        <v>0</v>
      </c>
      <c r="M131" s="84"/>
      <c r="N131" s="83">
        <f>+IF(M131='5'!$E$42,'5'!$F$42,IF(M131='5'!$E$43,'5'!$F$43,IF(M131='5'!$E$44,'5'!$F$44,IF(M131='5'!$E$45,'5'!$F$45,0))))</f>
        <v>0</v>
      </c>
      <c r="O131" s="85" t="str">
        <f>+IF(P131&lt;=4,'5'!$E$66,IF(P131&lt;=8,'5'!$E$65,IF(P131&lt;=20,'5'!$E$64,IF(P131&lt;=40,'5'!$E$63))))</f>
        <v>Baja (B)</v>
      </c>
      <c r="P131" s="83">
        <f t="shared" si="4"/>
        <v>0</v>
      </c>
      <c r="Q131" s="85" t="e">
        <f>+IF(R131&lt;=30,'5'!$F$102,IF(R131&lt;=120,'5'!$F$100,IF(R131&lt;=500,'5'!$F$98,IF(R131&lt;=4000,'5'!$F$96,0))))</f>
        <v>#DIV/0!</v>
      </c>
      <c r="R131" s="83" t="e">
        <f t="shared" si="5"/>
        <v>#DIV/0!</v>
      </c>
      <c r="S131" s="124" t="s">
        <v>580</v>
      </c>
      <c r="T131" s="124"/>
      <c r="U131" s="124"/>
    </row>
    <row r="132" spans="2:21" ht="108" customHeight="1" outlineLevel="1" x14ac:dyDescent="0.35">
      <c r="B132" s="78" t="s">
        <v>123</v>
      </c>
      <c r="C132" s="125" t="s">
        <v>129</v>
      </c>
      <c r="D132" s="125"/>
      <c r="E132" s="79">
        <f>+'3'!F132</f>
        <v>0</v>
      </c>
      <c r="F132" s="80" t="str">
        <f>+IF(E132=BD!$I$4,BD!$J$4,IF(E132=BD!$I$5,BD!$J$5,BD!$J$6))</f>
        <v xml:space="preserve"> -</v>
      </c>
      <c r="G132" s="81" t="str">
        <f>+IF(E132=BD!$I$5,BD!E117,BD!$J$6)</f>
        <v xml:space="preserve"> -</v>
      </c>
      <c r="H132" s="81" t="str">
        <f>+IF(E132=BD!$I$4,BD!F117,IF(E132=BD!$I$5,BD!F117,BD!$J$6))</f>
        <v xml:space="preserve"> -</v>
      </c>
      <c r="I132" s="82" t="e">
        <f>+'3'!M132</f>
        <v>#DIV/0!</v>
      </c>
      <c r="J132" s="83" t="e">
        <f>+'3'!L132</f>
        <v>#DIV/0!</v>
      </c>
      <c r="K132" s="84"/>
      <c r="L132" s="83" t="str">
        <f>+IF(K132='5'!$E$31,'5'!$F$31,IF(K132='5'!$E$32,'5'!$F$32,IF(K132='5'!$E$33,'5'!$F$33,IF(K132='5'!$E$34,'5'!$F$34,"0"))))</f>
        <v>0</v>
      </c>
      <c r="M132" s="84"/>
      <c r="N132" s="83">
        <f>+IF(M132='5'!$E$42,'5'!$F$42,IF(M132='5'!$E$43,'5'!$F$43,IF(M132='5'!$E$44,'5'!$F$44,IF(M132='5'!$E$45,'5'!$F$45,0))))</f>
        <v>0</v>
      </c>
      <c r="O132" s="85" t="str">
        <f>+IF(P132&lt;=4,'5'!$E$66,IF(P132&lt;=8,'5'!$E$65,IF(P132&lt;=20,'5'!$E$64,IF(P132&lt;=40,'5'!$E$63))))</f>
        <v>Baja (B)</v>
      </c>
      <c r="P132" s="83">
        <f t="shared" si="4"/>
        <v>0</v>
      </c>
      <c r="Q132" s="85" t="e">
        <f>+IF(R132&lt;=30,'5'!$F$102,IF(R132&lt;=120,'5'!$F$100,IF(R132&lt;=500,'5'!$F$98,IF(R132&lt;=4000,'5'!$F$96,0))))</f>
        <v>#DIV/0!</v>
      </c>
      <c r="R132" s="83" t="e">
        <f t="shared" si="5"/>
        <v>#DIV/0!</v>
      </c>
      <c r="S132" s="124" t="s">
        <v>580</v>
      </c>
      <c r="T132" s="124"/>
      <c r="U132" s="124"/>
    </row>
    <row r="133" spans="2:21" ht="108" customHeight="1" outlineLevel="1" x14ac:dyDescent="0.35">
      <c r="B133" s="78" t="s">
        <v>124</v>
      </c>
      <c r="C133" s="125" t="s">
        <v>130</v>
      </c>
      <c r="D133" s="125"/>
      <c r="E133" s="79">
        <f>+'3'!F133</f>
        <v>0</v>
      </c>
      <c r="F133" s="80" t="str">
        <f>+IF(E133=BD!$I$4,BD!$J$4,IF(E133=BD!$I$5,BD!$J$5,BD!$J$6))</f>
        <v xml:space="preserve"> -</v>
      </c>
      <c r="G133" s="81" t="str">
        <f>+IF(E133=BD!$I$5,BD!E118,BD!$J$6)</f>
        <v xml:space="preserve"> -</v>
      </c>
      <c r="H133" s="81" t="str">
        <f>+IF(E133=BD!$I$4,BD!F118,IF(E133=BD!$I$5,BD!F118,BD!$J$6))</f>
        <v xml:space="preserve"> -</v>
      </c>
      <c r="I133" s="82" t="e">
        <f>+'3'!M133</f>
        <v>#DIV/0!</v>
      </c>
      <c r="J133" s="83" t="e">
        <f>+'3'!L133</f>
        <v>#DIV/0!</v>
      </c>
      <c r="K133" s="84"/>
      <c r="L133" s="83" t="str">
        <f>+IF(K133='5'!$E$31,'5'!$F$31,IF(K133='5'!$E$32,'5'!$F$32,IF(K133='5'!$E$33,'5'!$F$33,IF(K133='5'!$E$34,'5'!$F$34,"0"))))</f>
        <v>0</v>
      </c>
      <c r="M133" s="84"/>
      <c r="N133" s="83">
        <f>+IF(M133='5'!$E$42,'5'!$F$42,IF(M133='5'!$E$43,'5'!$F$43,IF(M133='5'!$E$44,'5'!$F$44,IF(M133='5'!$E$45,'5'!$F$45,0))))</f>
        <v>0</v>
      </c>
      <c r="O133" s="85" t="str">
        <f>+IF(P133&lt;=4,'5'!$E$66,IF(P133&lt;=8,'5'!$E$65,IF(P133&lt;=20,'5'!$E$64,IF(P133&lt;=40,'5'!$E$63))))</f>
        <v>Baja (B)</v>
      </c>
      <c r="P133" s="83">
        <f t="shared" si="4"/>
        <v>0</v>
      </c>
      <c r="Q133" s="85" t="e">
        <f>+IF(R133&lt;=30,'5'!$F$102,IF(R133&lt;=120,'5'!$F$100,IF(R133&lt;=500,'5'!$F$98,IF(R133&lt;=4000,'5'!$F$96,0))))</f>
        <v>#DIV/0!</v>
      </c>
      <c r="R133" s="83" t="e">
        <f t="shared" si="5"/>
        <v>#DIV/0!</v>
      </c>
      <c r="S133" s="124" t="s">
        <v>580</v>
      </c>
      <c r="T133" s="124"/>
      <c r="U133" s="124"/>
    </row>
    <row r="134" spans="2:21" ht="108" customHeight="1" outlineLevel="1" x14ac:dyDescent="0.35">
      <c r="B134" s="78" t="s">
        <v>125</v>
      </c>
      <c r="C134" s="125" t="s">
        <v>434</v>
      </c>
      <c r="D134" s="125"/>
      <c r="E134" s="79">
        <f>+'3'!F134</f>
        <v>0</v>
      </c>
      <c r="F134" s="80" t="str">
        <f>+IF(E134=BD!$I$4,BD!$J$4,IF(E134=BD!$I$5,BD!$J$5,BD!$J$6))</f>
        <v xml:space="preserve"> -</v>
      </c>
      <c r="G134" s="81" t="str">
        <f>+IF(E134=BD!$I$5,BD!E119,BD!$J$6)</f>
        <v xml:space="preserve"> -</v>
      </c>
      <c r="H134" s="81" t="str">
        <f>+IF(E134=BD!$I$4,BD!F119,IF(E134=BD!$I$5,BD!F119,BD!$J$6))</f>
        <v xml:space="preserve"> -</v>
      </c>
      <c r="I134" s="82" t="e">
        <f>+'3'!M134</f>
        <v>#DIV/0!</v>
      </c>
      <c r="J134" s="83" t="e">
        <f>+'3'!L134</f>
        <v>#DIV/0!</v>
      </c>
      <c r="K134" s="84"/>
      <c r="L134" s="83" t="str">
        <f>+IF(K134='5'!$E$31,'5'!$F$31,IF(K134='5'!$E$32,'5'!$F$32,IF(K134='5'!$E$33,'5'!$F$33,IF(K134='5'!$E$34,'5'!$F$34,"0"))))</f>
        <v>0</v>
      </c>
      <c r="M134" s="84"/>
      <c r="N134" s="83">
        <f>+IF(M134='5'!$E$42,'5'!$F$42,IF(M134='5'!$E$43,'5'!$F$43,IF(M134='5'!$E$44,'5'!$F$44,IF(M134='5'!$E$45,'5'!$F$45,0))))</f>
        <v>0</v>
      </c>
      <c r="O134" s="85" t="str">
        <f>+IF(P134&lt;=4,'5'!$E$66,IF(P134&lt;=8,'5'!$E$65,IF(P134&lt;=20,'5'!$E$64,IF(P134&lt;=40,'5'!$E$63))))</f>
        <v>Baja (B)</v>
      </c>
      <c r="P134" s="83">
        <f t="shared" si="4"/>
        <v>0</v>
      </c>
      <c r="Q134" s="85" t="e">
        <f>+IF(R134&lt;=30,'5'!$F$102,IF(R134&lt;=120,'5'!$F$100,IF(R134&lt;=500,'5'!$F$98,IF(R134&lt;=4000,'5'!$F$96,0))))</f>
        <v>#DIV/0!</v>
      </c>
      <c r="R134" s="83" t="e">
        <f t="shared" si="5"/>
        <v>#DIV/0!</v>
      </c>
      <c r="S134" s="124" t="s">
        <v>580</v>
      </c>
      <c r="T134" s="124"/>
      <c r="U134" s="124"/>
    </row>
    <row r="135" spans="2:21" ht="47.5" customHeight="1" x14ac:dyDescent="0.35">
      <c r="B135" s="86" t="s">
        <v>37</v>
      </c>
      <c r="C135" s="126" t="s">
        <v>435</v>
      </c>
      <c r="D135" s="126"/>
      <c r="E135" s="126"/>
      <c r="F135" s="126"/>
      <c r="G135" s="126"/>
      <c r="H135" s="126"/>
      <c r="I135" s="127" t="s">
        <v>459</v>
      </c>
      <c r="J135" s="127"/>
      <c r="K135" s="127"/>
      <c r="L135" s="127"/>
      <c r="M135" s="127"/>
      <c r="N135" s="127"/>
      <c r="O135" s="127"/>
      <c r="P135" s="127"/>
      <c r="Q135" s="127"/>
      <c r="R135" s="127"/>
      <c r="S135" s="127" t="s">
        <v>460</v>
      </c>
      <c r="T135" s="127"/>
      <c r="U135" s="127"/>
    </row>
    <row r="136" spans="2:21" s="75" customFormat="1" ht="35.5" customHeight="1" outlineLevel="1" collapsed="1" x14ac:dyDescent="0.35">
      <c r="B136" s="77" t="s">
        <v>16</v>
      </c>
      <c r="C136" s="128" t="s">
        <v>54</v>
      </c>
      <c r="D136" s="128"/>
      <c r="E136" s="77" t="s">
        <v>367</v>
      </c>
      <c r="F136" s="77" t="s">
        <v>213</v>
      </c>
      <c r="G136" s="77" t="s">
        <v>211</v>
      </c>
      <c r="H136" s="77" t="s">
        <v>212</v>
      </c>
      <c r="I136" s="129" t="s">
        <v>453</v>
      </c>
      <c r="J136" s="129"/>
      <c r="K136" s="128" t="s">
        <v>454</v>
      </c>
      <c r="L136" s="128"/>
      <c r="M136" s="128" t="s">
        <v>455</v>
      </c>
      <c r="N136" s="128"/>
      <c r="O136" s="129" t="s">
        <v>456</v>
      </c>
      <c r="P136" s="129"/>
      <c r="Q136" s="128" t="s">
        <v>457</v>
      </c>
      <c r="R136" s="128"/>
      <c r="S136" s="128" t="s">
        <v>458</v>
      </c>
      <c r="T136" s="128"/>
      <c r="U136" s="128"/>
    </row>
    <row r="137" spans="2:21" ht="87" customHeight="1" outlineLevel="1" x14ac:dyDescent="0.35">
      <c r="B137" s="78" t="s">
        <v>131</v>
      </c>
      <c r="C137" s="125" t="s">
        <v>450</v>
      </c>
      <c r="D137" s="125"/>
      <c r="E137" s="79">
        <f>+'3'!F137</f>
        <v>0</v>
      </c>
      <c r="F137" s="80" t="str">
        <f>+IF(E137=BD!$I$4,BD!$J$4,IF(E137=BD!$I$5,BD!$J$5,BD!$J$6))</f>
        <v xml:space="preserve"> -</v>
      </c>
      <c r="G137" s="81" t="str">
        <f>+IF(E137=BD!$I$5,BD!E122,BD!$J$6)</f>
        <v xml:space="preserve"> -</v>
      </c>
      <c r="H137" s="81" t="str">
        <f>+IF(E137=BD!$I$4,BD!F122,IF(E137=BD!$I$5,BD!F122,BD!$J$6))</f>
        <v xml:space="preserve"> -</v>
      </c>
      <c r="I137" s="82" t="e">
        <f>+'3'!M137</f>
        <v>#DIV/0!</v>
      </c>
      <c r="J137" s="83" t="e">
        <f>+'3'!L137</f>
        <v>#DIV/0!</v>
      </c>
      <c r="K137" s="84"/>
      <c r="L137" s="83" t="str">
        <f>+IF(K137='5'!$E$31,'5'!$F$31,IF(K137='5'!$E$32,'5'!$F$32,IF(K137='5'!$E$33,'5'!$F$33,IF(K137='5'!$E$34,'5'!$F$34,"0"))))</f>
        <v>0</v>
      </c>
      <c r="M137" s="84"/>
      <c r="N137" s="83">
        <f>+IF(M137='5'!$E$42,'5'!$F$42,IF(M137='5'!$E$43,'5'!$F$43,IF(M137='5'!$E$44,'5'!$F$44,IF(M137='5'!$E$45,'5'!$F$45,0))))</f>
        <v>0</v>
      </c>
      <c r="O137" s="85" t="str">
        <f>+IF(P137&lt;=4,'5'!$E$66,IF(P137&lt;=8,'5'!$E$65,IF(P137&lt;=20,'5'!$E$64,IF(P137&lt;=40,'5'!$E$63))))</f>
        <v>Baja (B)</v>
      </c>
      <c r="P137" s="83">
        <f t="shared" si="4"/>
        <v>0</v>
      </c>
      <c r="Q137" s="85" t="e">
        <f>+IF(R137&lt;=30,'5'!$F$102,IF(R137&lt;=120,'5'!$F$100,IF(R137&lt;=500,'5'!$F$98,IF(R137&lt;=4000,'5'!$F$96,0))))</f>
        <v>#DIV/0!</v>
      </c>
      <c r="R137" s="83" t="e">
        <f t="shared" si="5"/>
        <v>#DIV/0!</v>
      </c>
      <c r="S137" s="124" t="s">
        <v>580</v>
      </c>
      <c r="T137" s="124"/>
      <c r="U137" s="124"/>
    </row>
    <row r="138" spans="2:21" ht="87" customHeight="1" outlineLevel="1" x14ac:dyDescent="0.35">
      <c r="B138" s="78" t="s">
        <v>132</v>
      </c>
      <c r="C138" s="125" t="s">
        <v>437</v>
      </c>
      <c r="D138" s="125"/>
      <c r="E138" s="79">
        <f>+'3'!F138</f>
        <v>0</v>
      </c>
      <c r="F138" s="80" t="str">
        <f>+IF(E138=BD!$I$4,BD!$J$4,IF(E138=BD!$I$5,BD!$J$5,BD!$J$6))</f>
        <v xml:space="preserve"> -</v>
      </c>
      <c r="G138" s="81" t="str">
        <f>+IF(E138=BD!$I$5,BD!E123,BD!$J$6)</f>
        <v xml:space="preserve"> -</v>
      </c>
      <c r="H138" s="81" t="str">
        <f>+IF(E138=BD!$I$4,BD!F123,IF(E138=BD!$I$5,BD!F123,BD!$J$6))</f>
        <v xml:space="preserve"> -</v>
      </c>
      <c r="I138" s="82" t="e">
        <f>+'3'!M138</f>
        <v>#DIV/0!</v>
      </c>
      <c r="J138" s="83" t="e">
        <f>+'3'!L138</f>
        <v>#DIV/0!</v>
      </c>
      <c r="K138" s="84"/>
      <c r="L138" s="83" t="str">
        <f>+IF(K138='5'!$E$31,'5'!$F$31,IF(K138='5'!$E$32,'5'!$F$32,IF(K138='5'!$E$33,'5'!$F$33,IF(K138='5'!$E$34,'5'!$F$34,"0"))))</f>
        <v>0</v>
      </c>
      <c r="M138" s="84"/>
      <c r="N138" s="83">
        <f>+IF(M138='5'!$E$42,'5'!$F$42,IF(M138='5'!$E$43,'5'!$F$43,IF(M138='5'!$E$44,'5'!$F$44,IF(M138='5'!$E$45,'5'!$F$45,0))))</f>
        <v>0</v>
      </c>
      <c r="O138" s="85" t="str">
        <f>+IF(P138&lt;=4,'5'!$E$66,IF(P138&lt;=8,'5'!$E$65,IF(P138&lt;=20,'5'!$E$64,IF(P138&lt;=40,'5'!$E$63))))</f>
        <v>Baja (B)</v>
      </c>
      <c r="P138" s="83">
        <f t="shared" si="4"/>
        <v>0</v>
      </c>
      <c r="Q138" s="85" t="e">
        <f>+IF(R138&lt;=30,'5'!$F$102,IF(R138&lt;=120,'5'!$F$100,IF(R138&lt;=500,'5'!$F$98,IF(R138&lt;=4000,'5'!$F$96,0))))</f>
        <v>#DIV/0!</v>
      </c>
      <c r="R138" s="83" t="e">
        <f t="shared" si="5"/>
        <v>#DIV/0!</v>
      </c>
      <c r="S138" s="124" t="s">
        <v>580</v>
      </c>
      <c r="T138" s="124"/>
      <c r="U138" s="124"/>
    </row>
    <row r="139" spans="2:21" ht="87" customHeight="1" outlineLevel="1" x14ac:dyDescent="0.35">
      <c r="B139" s="78" t="s">
        <v>133</v>
      </c>
      <c r="C139" s="125" t="s">
        <v>438</v>
      </c>
      <c r="D139" s="125"/>
      <c r="E139" s="79">
        <f>+'3'!F139</f>
        <v>0</v>
      </c>
      <c r="F139" s="80" t="str">
        <f>+IF(E139=BD!$I$4,BD!$J$4,IF(E139=BD!$I$5,BD!$J$5,BD!$J$6))</f>
        <v xml:space="preserve"> -</v>
      </c>
      <c r="G139" s="81" t="str">
        <f>+IF(E139=BD!$I$5,BD!E124,BD!$J$6)</f>
        <v xml:space="preserve"> -</v>
      </c>
      <c r="H139" s="81" t="str">
        <f>+IF(E139=BD!$I$4,BD!F124,IF(E139=BD!$I$5,BD!F124,BD!$J$6))</f>
        <v xml:space="preserve"> -</v>
      </c>
      <c r="I139" s="82" t="e">
        <f>+'3'!M139</f>
        <v>#DIV/0!</v>
      </c>
      <c r="J139" s="83" t="e">
        <f>+'3'!L139</f>
        <v>#DIV/0!</v>
      </c>
      <c r="K139" s="84"/>
      <c r="L139" s="83" t="str">
        <f>+IF(K139='5'!$E$31,'5'!$F$31,IF(K139='5'!$E$32,'5'!$F$32,IF(K139='5'!$E$33,'5'!$F$33,IF(K139='5'!$E$34,'5'!$F$34,"0"))))</f>
        <v>0</v>
      </c>
      <c r="M139" s="84"/>
      <c r="N139" s="83">
        <f>+IF(M139='5'!$E$42,'5'!$F$42,IF(M139='5'!$E$43,'5'!$F$43,IF(M139='5'!$E$44,'5'!$F$44,IF(M139='5'!$E$45,'5'!$F$45,0))))</f>
        <v>0</v>
      </c>
      <c r="O139" s="85" t="str">
        <f>+IF(P139&lt;=4,'5'!$E$66,IF(P139&lt;=8,'5'!$E$65,IF(P139&lt;=20,'5'!$E$64,IF(P139&lt;=40,'5'!$E$63))))</f>
        <v>Baja (B)</v>
      </c>
      <c r="P139" s="83">
        <f t="shared" si="4"/>
        <v>0</v>
      </c>
      <c r="Q139" s="85" t="e">
        <f>+IF(R139&lt;=30,'5'!$F$102,IF(R139&lt;=120,'5'!$F$100,IF(R139&lt;=500,'5'!$F$98,IF(R139&lt;=4000,'5'!$F$96,0))))</f>
        <v>#DIV/0!</v>
      </c>
      <c r="R139" s="83" t="e">
        <f t="shared" si="5"/>
        <v>#DIV/0!</v>
      </c>
      <c r="S139" s="124" t="s">
        <v>580</v>
      </c>
      <c r="T139" s="124"/>
      <c r="U139" s="124"/>
    </row>
    <row r="140" spans="2:21" ht="48.5" customHeight="1" x14ac:dyDescent="0.35">
      <c r="B140" s="86" t="s">
        <v>39</v>
      </c>
      <c r="C140" s="126" t="s">
        <v>66</v>
      </c>
      <c r="D140" s="126"/>
      <c r="E140" s="126"/>
      <c r="F140" s="126"/>
      <c r="G140" s="126"/>
      <c r="H140" s="126"/>
      <c r="I140" s="127" t="s">
        <v>459</v>
      </c>
      <c r="J140" s="127"/>
      <c r="K140" s="127"/>
      <c r="L140" s="127"/>
      <c r="M140" s="127"/>
      <c r="N140" s="127"/>
      <c r="O140" s="127"/>
      <c r="P140" s="127"/>
      <c r="Q140" s="127"/>
      <c r="R140" s="127"/>
      <c r="S140" s="127" t="s">
        <v>460</v>
      </c>
      <c r="T140" s="127"/>
      <c r="U140" s="127"/>
    </row>
    <row r="141" spans="2:21" s="75" customFormat="1" ht="41.5" customHeight="1" outlineLevel="1" collapsed="1" x14ac:dyDescent="0.35">
      <c r="B141" s="77" t="s">
        <v>16</v>
      </c>
      <c r="C141" s="128" t="s">
        <v>54</v>
      </c>
      <c r="D141" s="128"/>
      <c r="E141" s="77" t="s">
        <v>367</v>
      </c>
      <c r="F141" s="77" t="s">
        <v>213</v>
      </c>
      <c r="G141" s="77" t="s">
        <v>211</v>
      </c>
      <c r="H141" s="77" t="s">
        <v>212</v>
      </c>
      <c r="I141" s="129" t="s">
        <v>453</v>
      </c>
      <c r="J141" s="129"/>
      <c r="K141" s="128" t="s">
        <v>454</v>
      </c>
      <c r="L141" s="128"/>
      <c r="M141" s="128" t="s">
        <v>455</v>
      </c>
      <c r="N141" s="128"/>
      <c r="O141" s="129" t="s">
        <v>456</v>
      </c>
      <c r="P141" s="129"/>
      <c r="Q141" s="128" t="s">
        <v>457</v>
      </c>
      <c r="R141" s="128"/>
      <c r="S141" s="128" t="s">
        <v>458</v>
      </c>
      <c r="T141" s="128"/>
      <c r="U141" s="128"/>
    </row>
    <row r="142" spans="2:21" ht="128.5" customHeight="1" outlineLevel="1" x14ac:dyDescent="0.35">
      <c r="B142" s="78" t="s">
        <v>134</v>
      </c>
      <c r="C142" s="125" t="s">
        <v>136</v>
      </c>
      <c r="D142" s="125"/>
      <c r="E142" s="79">
        <f>+'3'!F142</f>
        <v>0</v>
      </c>
      <c r="F142" s="80" t="str">
        <f>+IF(E142=BD!$I$4,BD!$J$4,IF(E142=BD!$I$5,BD!$J$5,BD!$J$6))</f>
        <v xml:space="preserve"> -</v>
      </c>
      <c r="G142" s="81" t="str">
        <f>+IF(E142=BD!$I$5,BD!E127,BD!$J$6)</f>
        <v xml:space="preserve"> -</v>
      </c>
      <c r="H142" s="81" t="str">
        <f>+IF(E142=BD!$I$4,BD!F127,IF(E142=BD!$I$5,BD!F127,BD!$J$6))</f>
        <v xml:space="preserve"> -</v>
      </c>
      <c r="I142" s="82" t="e">
        <f>+'3'!M142</f>
        <v>#DIV/0!</v>
      </c>
      <c r="J142" s="83" t="e">
        <f>+'3'!L142</f>
        <v>#DIV/0!</v>
      </c>
      <c r="K142" s="84"/>
      <c r="L142" s="83" t="str">
        <f>+IF(K142='5'!$E$31,'5'!$F$31,IF(K142='5'!$E$32,'5'!$F$32,IF(K142='5'!$E$33,'5'!$F$33,IF(K142='5'!$E$34,'5'!$F$34,"0"))))</f>
        <v>0</v>
      </c>
      <c r="M142" s="84"/>
      <c r="N142" s="83">
        <f>+IF(M142='5'!$E$42,'5'!$F$42,IF(M142='5'!$E$43,'5'!$F$43,IF(M142='5'!$E$44,'5'!$F$44,IF(M142='5'!$E$45,'5'!$F$45,0))))</f>
        <v>0</v>
      </c>
      <c r="O142" s="85" t="str">
        <f>+IF(P142&lt;=4,'5'!$E$66,IF(P142&lt;=8,'5'!$E$65,IF(P142&lt;=20,'5'!$E$64,IF(P142&lt;=40,'5'!$E$63))))</f>
        <v>Baja (B)</v>
      </c>
      <c r="P142" s="83">
        <f t="shared" si="4"/>
        <v>0</v>
      </c>
      <c r="Q142" s="85" t="e">
        <f>+IF(R142&lt;=30,'5'!$F$102,IF(R142&lt;=120,'5'!$F$100,IF(R142&lt;=500,'5'!$F$98,IF(R142&lt;=4000,'5'!$F$96,0))))</f>
        <v>#DIV/0!</v>
      </c>
      <c r="R142" s="83" t="e">
        <f t="shared" si="5"/>
        <v>#DIV/0!</v>
      </c>
      <c r="S142" s="124" t="s">
        <v>580</v>
      </c>
      <c r="T142" s="124"/>
      <c r="U142" s="124"/>
    </row>
    <row r="143" spans="2:21" ht="128.5" customHeight="1" outlineLevel="1" x14ac:dyDescent="0.35">
      <c r="B143" s="78" t="s">
        <v>135</v>
      </c>
      <c r="C143" s="125" t="s">
        <v>439</v>
      </c>
      <c r="D143" s="125"/>
      <c r="E143" s="79">
        <f>+'3'!F143</f>
        <v>0</v>
      </c>
      <c r="F143" s="80" t="str">
        <f>+IF(E143=BD!$I$4,BD!$J$4,IF(E143=BD!$I$5,BD!$J$5,BD!$J$6))</f>
        <v xml:space="preserve"> -</v>
      </c>
      <c r="G143" s="81" t="str">
        <f>+IF(E143=BD!$I$5,BD!E128,BD!$J$6)</f>
        <v xml:space="preserve"> -</v>
      </c>
      <c r="H143" s="81" t="str">
        <f>+IF(E143=BD!$I$4,BD!F128,IF(E143=BD!$I$5,BD!F128,BD!$J$6))</f>
        <v xml:space="preserve"> -</v>
      </c>
      <c r="I143" s="82" t="e">
        <f>+'3'!M143</f>
        <v>#DIV/0!</v>
      </c>
      <c r="J143" s="83" t="e">
        <f>+'3'!L143</f>
        <v>#DIV/0!</v>
      </c>
      <c r="K143" s="84"/>
      <c r="L143" s="83" t="str">
        <f>+IF(K143='5'!$E$31,'5'!$F$31,IF(K143='5'!$E$32,'5'!$F$32,IF(K143='5'!$E$33,'5'!$F$33,IF(K143='5'!$E$34,'5'!$F$34,"0"))))</f>
        <v>0</v>
      </c>
      <c r="M143" s="84"/>
      <c r="N143" s="83">
        <f>+IF(M143='5'!$E$42,'5'!$F$42,IF(M143='5'!$E$43,'5'!$F$43,IF(M143='5'!$E$44,'5'!$F$44,IF(M143='5'!$E$45,'5'!$F$45,0))))</f>
        <v>0</v>
      </c>
      <c r="O143" s="85" t="str">
        <f>+IF(P143&lt;=4,'5'!$E$66,IF(P143&lt;=8,'5'!$E$65,IF(P143&lt;=20,'5'!$E$64,IF(P143&lt;=40,'5'!$E$63))))</f>
        <v>Baja (B)</v>
      </c>
      <c r="P143" s="83">
        <f t="shared" si="4"/>
        <v>0</v>
      </c>
      <c r="Q143" s="85" t="e">
        <f>+IF(R143&lt;=30,'5'!$F$102,IF(R143&lt;=120,'5'!$F$100,IF(R143&lt;=500,'5'!$F$98,IF(R143&lt;=4000,'5'!$F$96,0))))</f>
        <v>#DIV/0!</v>
      </c>
      <c r="R143" s="83" t="e">
        <f t="shared" si="5"/>
        <v>#DIV/0!</v>
      </c>
      <c r="S143" s="124" t="s">
        <v>580</v>
      </c>
      <c r="T143" s="124"/>
      <c r="U143" s="124"/>
    </row>
    <row r="144" spans="2:21" ht="47.5" customHeight="1" x14ac:dyDescent="0.35">
      <c r="B144" s="86" t="s">
        <v>41</v>
      </c>
      <c r="C144" s="126" t="s">
        <v>67</v>
      </c>
      <c r="D144" s="126"/>
      <c r="E144" s="126"/>
      <c r="F144" s="126"/>
      <c r="G144" s="126"/>
      <c r="H144" s="126"/>
      <c r="I144" s="127" t="s">
        <v>459</v>
      </c>
      <c r="J144" s="127"/>
      <c r="K144" s="127"/>
      <c r="L144" s="127"/>
      <c r="M144" s="127"/>
      <c r="N144" s="127"/>
      <c r="O144" s="127"/>
      <c r="P144" s="127"/>
      <c r="Q144" s="127"/>
      <c r="R144" s="127"/>
      <c r="S144" s="127" t="s">
        <v>460</v>
      </c>
      <c r="T144" s="127"/>
      <c r="U144" s="127"/>
    </row>
    <row r="145" spans="2:21" s="75" customFormat="1" ht="35.5" customHeight="1" outlineLevel="1" collapsed="1" x14ac:dyDescent="0.35">
      <c r="B145" s="77" t="s">
        <v>16</v>
      </c>
      <c r="C145" s="128" t="s">
        <v>54</v>
      </c>
      <c r="D145" s="128"/>
      <c r="E145" s="77" t="s">
        <v>367</v>
      </c>
      <c r="F145" s="77" t="s">
        <v>213</v>
      </c>
      <c r="G145" s="77" t="s">
        <v>211</v>
      </c>
      <c r="H145" s="77" t="s">
        <v>212</v>
      </c>
      <c r="I145" s="129" t="s">
        <v>453</v>
      </c>
      <c r="J145" s="129"/>
      <c r="K145" s="128" t="s">
        <v>454</v>
      </c>
      <c r="L145" s="128"/>
      <c r="M145" s="128" t="s">
        <v>455</v>
      </c>
      <c r="N145" s="128"/>
      <c r="O145" s="129" t="s">
        <v>456</v>
      </c>
      <c r="P145" s="129"/>
      <c r="Q145" s="128" t="s">
        <v>457</v>
      </c>
      <c r="R145" s="128"/>
      <c r="S145" s="128" t="s">
        <v>458</v>
      </c>
      <c r="T145" s="128"/>
      <c r="U145" s="128"/>
    </row>
    <row r="146" spans="2:21" ht="199" customHeight="1" outlineLevel="1" x14ac:dyDescent="0.35">
      <c r="B146" s="78" t="s">
        <v>137</v>
      </c>
      <c r="C146" s="125" t="s">
        <v>440</v>
      </c>
      <c r="D146" s="125"/>
      <c r="E146" s="79">
        <f>+'3'!F146</f>
        <v>0</v>
      </c>
      <c r="F146" s="80" t="str">
        <f>+IF(E146=BD!$I$4,BD!$J$4,IF(E146=BD!$I$5,BD!$J$5,BD!$J$6))</f>
        <v xml:space="preserve"> -</v>
      </c>
      <c r="G146" s="81" t="str">
        <f>+IF(E146=BD!$I$5,BD!E131,BD!$J$6)</f>
        <v xml:space="preserve"> -</v>
      </c>
      <c r="H146" s="81" t="str">
        <f>+IF(E146=BD!$I$4,BD!F131,IF(E146=BD!$I$5,BD!F131,BD!$J$6))</f>
        <v xml:space="preserve"> -</v>
      </c>
      <c r="I146" s="82" t="e">
        <f>+'3'!M146</f>
        <v>#DIV/0!</v>
      </c>
      <c r="J146" s="83" t="e">
        <f>+'3'!L146</f>
        <v>#DIV/0!</v>
      </c>
      <c r="K146" s="84"/>
      <c r="L146" s="83" t="str">
        <f>+IF(K146='5'!$E$31,'5'!$F$31,IF(K146='5'!$E$32,'5'!$F$32,IF(K146='5'!$E$33,'5'!$F$33,IF(K146='5'!$E$34,'5'!$F$34,"0"))))</f>
        <v>0</v>
      </c>
      <c r="M146" s="84"/>
      <c r="N146" s="83">
        <f>+IF(M146='5'!$E$42,'5'!$F$42,IF(M146='5'!$E$43,'5'!$F$43,IF(M146='5'!$E$44,'5'!$F$44,IF(M146='5'!$E$45,'5'!$F$45,0))))</f>
        <v>0</v>
      </c>
      <c r="O146" s="85" t="str">
        <f>+IF(P146&lt;=4,'5'!$E$66,IF(P146&lt;=8,'5'!$E$65,IF(P146&lt;=20,'5'!$E$64,IF(P146&lt;=40,'5'!$E$63))))</f>
        <v>Baja (B)</v>
      </c>
      <c r="P146" s="83">
        <f t="shared" si="4"/>
        <v>0</v>
      </c>
      <c r="Q146" s="85" t="e">
        <f>+IF(R146&lt;=30,'5'!$F$102,IF(R146&lt;=120,'5'!$F$100,IF(R146&lt;=500,'5'!$F$98,IF(R146&lt;=4000,'5'!$F$96,0))))</f>
        <v>#DIV/0!</v>
      </c>
      <c r="R146" s="83" t="e">
        <f t="shared" si="5"/>
        <v>#DIV/0!</v>
      </c>
      <c r="S146" s="124" t="s">
        <v>580</v>
      </c>
      <c r="T146" s="124"/>
      <c r="U146" s="124"/>
    </row>
    <row r="147" spans="2:21" ht="126.5" customHeight="1" outlineLevel="1" x14ac:dyDescent="0.35">
      <c r="B147" s="78" t="s">
        <v>138</v>
      </c>
      <c r="C147" s="125" t="s">
        <v>441</v>
      </c>
      <c r="D147" s="125"/>
      <c r="E147" s="79">
        <f>+'3'!F147</f>
        <v>0</v>
      </c>
      <c r="F147" s="80" t="str">
        <f>+IF(E147=BD!$I$4,BD!$J$4,IF(E147=BD!$I$5,BD!$J$5,BD!$J$6))</f>
        <v xml:space="preserve"> -</v>
      </c>
      <c r="G147" s="81" t="str">
        <f>+IF(E147=BD!$I$5,BD!E132,BD!$J$6)</f>
        <v xml:space="preserve"> -</v>
      </c>
      <c r="H147" s="81" t="str">
        <f>+IF(E147=BD!$I$4,BD!F132,IF(E147=BD!$I$5,BD!F132,BD!$J$6))</f>
        <v xml:space="preserve"> -</v>
      </c>
      <c r="I147" s="82" t="e">
        <f>+'3'!M147</f>
        <v>#DIV/0!</v>
      </c>
      <c r="J147" s="83" t="e">
        <f>+'3'!L147</f>
        <v>#DIV/0!</v>
      </c>
      <c r="K147" s="84"/>
      <c r="L147" s="83" t="str">
        <f>+IF(K147='5'!$E$31,'5'!$F$31,IF(K147='5'!$E$32,'5'!$F$32,IF(K147='5'!$E$33,'5'!$F$33,IF(K147='5'!$E$34,'5'!$F$34,"0"))))</f>
        <v>0</v>
      </c>
      <c r="M147" s="84"/>
      <c r="N147" s="83">
        <f>+IF(M147='5'!$E$42,'5'!$F$42,IF(M147='5'!$E$43,'5'!$F$43,IF(M147='5'!$E$44,'5'!$F$44,IF(M147='5'!$E$45,'5'!$F$45,0))))</f>
        <v>0</v>
      </c>
      <c r="O147" s="85" t="str">
        <f>+IF(P147&lt;=4,'5'!$E$66,IF(P147&lt;=8,'5'!$E$65,IF(P147&lt;=20,'5'!$E$64,IF(P147&lt;=40,'5'!$E$63))))</f>
        <v>Baja (B)</v>
      </c>
      <c r="P147" s="83">
        <f t="shared" si="4"/>
        <v>0</v>
      </c>
      <c r="Q147" s="85" t="e">
        <f>+IF(R147&lt;=30,'5'!$F$102,IF(R147&lt;=120,'5'!$F$100,IF(R147&lt;=500,'5'!$F$98,IF(R147&lt;=4000,'5'!$F$96,0))))</f>
        <v>#DIV/0!</v>
      </c>
      <c r="R147" s="83" t="e">
        <f t="shared" si="5"/>
        <v>#DIV/0!</v>
      </c>
      <c r="S147" s="124" t="s">
        <v>580</v>
      </c>
      <c r="T147" s="124"/>
      <c r="U147" s="124"/>
    </row>
    <row r="148" spans="2:21" ht="126.5" customHeight="1" outlineLevel="1" x14ac:dyDescent="0.35">
      <c r="B148" s="78" t="s">
        <v>139</v>
      </c>
      <c r="C148" s="125" t="s">
        <v>145</v>
      </c>
      <c r="D148" s="125"/>
      <c r="E148" s="79">
        <f>+'3'!F148</f>
        <v>0</v>
      </c>
      <c r="F148" s="80" t="str">
        <f>+IF(E148=BD!$I$4,BD!$J$4,IF(E148=BD!$I$5,BD!$J$5,BD!$J$6))</f>
        <v xml:space="preserve"> -</v>
      </c>
      <c r="G148" s="81" t="str">
        <f>+IF(E148=BD!$I$5,BD!E133,BD!$J$6)</f>
        <v xml:space="preserve"> -</v>
      </c>
      <c r="H148" s="81" t="str">
        <f>+IF(E148=BD!$I$4,BD!F133,IF(E148=BD!$I$5,BD!F133,BD!$J$6))</f>
        <v xml:space="preserve"> -</v>
      </c>
      <c r="I148" s="82" t="e">
        <f>+'3'!M148</f>
        <v>#DIV/0!</v>
      </c>
      <c r="J148" s="83" t="e">
        <f>+'3'!L148</f>
        <v>#DIV/0!</v>
      </c>
      <c r="K148" s="84"/>
      <c r="L148" s="83" t="str">
        <f>+IF(K148='5'!$E$31,'5'!$F$31,IF(K148='5'!$E$32,'5'!$F$32,IF(K148='5'!$E$33,'5'!$F$33,IF(K148='5'!$E$34,'5'!$F$34,"0"))))</f>
        <v>0</v>
      </c>
      <c r="M148" s="84"/>
      <c r="N148" s="83">
        <f>+IF(M148='5'!$E$42,'5'!$F$42,IF(M148='5'!$E$43,'5'!$F$43,IF(M148='5'!$E$44,'5'!$F$44,IF(M148='5'!$E$45,'5'!$F$45,0))))</f>
        <v>0</v>
      </c>
      <c r="O148" s="85" t="str">
        <f>+IF(P148&lt;=4,'5'!$E$66,IF(P148&lt;=8,'5'!$E$65,IF(P148&lt;=20,'5'!$E$64,IF(P148&lt;=40,'5'!$E$63))))</f>
        <v>Baja (B)</v>
      </c>
      <c r="P148" s="83">
        <f t="shared" si="4"/>
        <v>0</v>
      </c>
      <c r="Q148" s="85" t="e">
        <f>+IF(R148&lt;=30,'5'!$F$102,IF(R148&lt;=120,'5'!$F$100,IF(R148&lt;=500,'5'!$F$98,IF(R148&lt;=4000,'5'!$F$96,0))))</f>
        <v>#DIV/0!</v>
      </c>
      <c r="R148" s="83" t="e">
        <f t="shared" si="5"/>
        <v>#DIV/0!</v>
      </c>
      <c r="S148" s="124" t="s">
        <v>580</v>
      </c>
      <c r="T148" s="124"/>
      <c r="U148" s="124"/>
    </row>
    <row r="149" spans="2:21" ht="126.5" customHeight="1" outlineLevel="1" x14ac:dyDescent="0.35">
      <c r="B149" s="78" t="s">
        <v>140</v>
      </c>
      <c r="C149" s="125" t="s">
        <v>442</v>
      </c>
      <c r="D149" s="125"/>
      <c r="E149" s="79">
        <f>+'3'!F149</f>
        <v>0</v>
      </c>
      <c r="F149" s="80" t="str">
        <f>+IF(E149=BD!$I$4,BD!$J$4,IF(E149=BD!$I$5,BD!$J$5,BD!$J$6))</f>
        <v xml:space="preserve"> -</v>
      </c>
      <c r="G149" s="81" t="str">
        <f>+IF(E149=BD!$I$5,BD!E134,BD!$J$6)</f>
        <v xml:space="preserve"> -</v>
      </c>
      <c r="H149" s="81" t="str">
        <f>+IF(E149=BD!$I$4,BD!F134,IF(E149=BD!$I$5,BD!F134,BD!$J$6))</f>
        <v xml:space="preserve"> -</v>
      </c>
      <c r="I149" s="82" t="e">
        <f>+'3'!M149</f>
        <v>#DIV/0!</v>
      </c>
      <c r="J149" s="83" t="e">
        <f>+'3'!L149</f>
        <v>#DIV/0!</v>
      </c>
      <c r="K149" s="84"/>
      <c r="L149" s="83" t="str">
        <f>+IF(K149='5'!$E$31,'5'!$F$31,IF(K149='5'!$E$32,'5'!$F$32,IF(K149='5'!$E$33,'5'!$F$33,IF(K149='5'!$E$34,'5'!$F$34,"0"))))</f>
        <v>0</v>
      </c>
      <c r="M149" s="84"/>
      <c r="N149" s="83">
        <f>+IF(M149='5'!$E$42,'5'!$F$42,IF(M149='5'!$E$43,'5'!$F$43,IF(M149='5'!$E$44,'5'!$F$44,IF(M149='5'!$E$45,'5'!$F$45,0))))</f>
        <v>0</v>
      </c>
      <c r="O149" s="85" t="str">
        <f>+IF(P149&lt;=4,'5'!$E$66,IF(P149&lt;=8,'5'!$E$65,IF(P149&lt;=20,'5'!$E$64,IF(P149&lt;=40,'5'!$E$63))))</f>
        <v>Baja (B)</v>
      </c>
      <c r="P149" s="83">
        <f t="shared" si="4"/>
        <v>0</v>
      </c>
      <c r="Q149" s="85" t="e">
        <f>+IF(R149&lt;=30,'5'!$F$102,IF(R149&lt;=120,'5'!$F$100,IF(R149&lt;=500,'5'!$F$98,IF(R149&lt;=4000,'5'!$F$96,0))))</f>
        <v>#DIV/0!</v>
      </c>
      <c r="R149" s="83" t="e">
        <f t="shared" si="5"/>
        <v>#DIV/0!</v>
      </c>
      <c r="S149" s="124" t="s">
        <v>580</v>
      </c>
      <c r="T149" s="124"/>
      <c r="U149" s="124"/>
    </row>
    <row r="150" spans="2:21" ht="200.5" customHeight="1" outlineLevel="1" x14ac:dyDescent="0.35">
      <c r="B150" s="78" t="s">
        <v>141</v>
      </c>
      <c r="C150" s="125" t="s">
        <v>146</v>
      </c>
      <c r="D150" s="125"/>
      <c r="E150" s="79">
        <f>+'3'!F150</f>
        <v>0</v>
      </c>
      <c r="F150" s="80" t="str">
        <f>+IF(E150=BD!$I$4,BD!$J$4,IF(E150=BD!$I$5,BD!$J$5,BD!$J$6))</f>
        <v xml:space="preserve"> -</v>
      </c>
      <c r="G150" s="81" t="str">
        <f>+IF(E150=BD!$I$5,BD!E135,BD!$J$6)</f>
        <v xml:space="preserve"> -</v>
      </c>
      <c r="H150" s="81" t="str">
        <f>+IF(E150=BD!$I$4,BD!F135,IF(E150=BD!$I$5,BD!F135,BD!$J$6))</f>
        <v xml:space="preserve"> -</v>
      </c>
      <c r="I150" s="82" t="e">
        <f>+'3'!M150</f>
        <v>#DIV/0!</v>
      </c>
      <c r="J150" s="83" t="e">
        <f>+'3'!L150</f>
        <v>#DIV/0!</v>
      </c>
      <c r="K150" s="84"/>
      <c r="L150" s="83" t="str">
        <f>+IF(K150='5'!$E$31,'5'!$F$31,IF(K150='5'!$E$32,'5'!$F$32,IF(K150='5'!$E$33,'5'!$F$33,IF(K150='5'!$E$34,'5'!$F$34,"0"))))</f>
        <v>0</v>
      </c>
      <c r="M150" s="84"/>
      <c r="N150" s="83">
        <f>+IF(M150='5'!$E$42,'5'!$F$42,IF(M150='5'!$E$43,'5'!$F$43,IF(M150='5'!$E$44,'5'!$F$44,IF(M150='5'!$E$45,'5'!$F$45,0))))</f>
        <v>0</v>
      </c>
      <c r="O150" s="85" t="str">
        <f>+IF(P150&lt;=4,'5'!$E$66,IF(P150&lt;=8,'5'!$E$65,IF(P150&lt;=20,'5'!$E$64,IF(P150&lt;=40,'5'!$E$63))))</f>
        <v>Baja (B)</v>
      </c>
      <c r="P150" s="83">
        <f t="shared" si="4"/>
        <v>0</v>
      </c>
      <c r="Q150" s="85" t="e">
        <f>+IF(R150&lt;=30,'5'!$F$102,IF(R150&lt;=120,'5'!$F$100,IF(R150&lt;=500,'5'!$F$98,IF(R150&lt;=4000,'5'!$F$96,0))))</f>
        <v>#DIV/0!</v>
      </c>
      <c r="R150" s="83" t="e">
        <f t="shared" si="5"/>
        <v>#DIV/0!</v>
      </c>
      <c r="S150" s="124" t="s">
        <v>580</v>
      </c>
      <c r="T150" s="124"/>
      <c r="U150" s="124"/>
    </row>
    <row r="151" spans="2:21" ht="126.5" customHeight="1" outlineLevel="1" x14ac:dyDescent="0.35">
      <c r="B151" s="78" t="s">
        <v>142</v>
      </c>
      <c r="C151" s="125" t="s">
        <v>443</v>
      </c>
      <c r="D151" s="125"/>
      <c r="E151" s="79">
        <f>+'3'!F151</f>
        <v>0</v>
      </c>
      <c r="F151" s="80" t="str">
        <f>+IF(E151=BD!$I$4,BD!$J$4,IF(E151=BD!$I$5,BD!$J$5,BD!$J$6))</f>
        <v xml:space="preserve"> -</v>
      </c>
      <c r="G151" s="81" t="str">
        <f>+IF(E151=BD!$I$5,BD!E136,BD!$J$6)</f>
        <v xml:space="preserve"> -</v>
      </c>
      <c r="H151" s="81" t="str">
        <f>+IF(E151=BD!$I$4,BD!F136,IF(E151=BD!$I$5,BD!F136,BD!$J$6))</f>
        <v xml:space="preserve"> -</v>
      </c>
      <c r="I151" s="82" t="e">
        <f>+'3'!M151</f>
        <v>#DIV/0!</v>
      </c>
      <c r="J151" s="83" t="e">
        <f>+'3'!L151</f>
        <v>#DIV/0!</v>
      </c>
      <c r="K151" s="84"/>
      <c r="L151" s="83" t="str">
        <f>+IF(K151='5'!$E$31,'5'!$F$31,IF(K151='5'!$E$32,'5'!$F$32,IF(K151='5'!$E$33,'5'!$F$33,IF(K151='5'!$E$34,'5'!$F$34,"0"))))</f>
        <v>0</v>
      </c>
      <c r="M151" s="84"/>
      <c r="N151" s="83">
        <f>+IF(M151='5'!$E$42,'5'!$F$42,IF(M151='5'!$E$43,'5'!$F$43,IF(M151='5'!$E$44,'5'!$F$44,IF(M151='5'!$E$45,'5'!$F$45,0))))</f>
        <v>0</v>
      </c>
      <c r="O151" s="85" t="str">
        <f>+IF(P151&lt;=4,'5'!$E$66,IF(P151&lt;=8,'5'!$E$65,IF(P151&lt;=20,'5'!$E$64,IF(P151&lt;=40,'5'!$E$63))))</f>
        <v>Baja (B)</v>
      </c>
      <c r="P151" s="83">
        <f t="shared" si="4"/>
        <v>0</v>
      </c>
      <c r="Q151" s="85" t="e">
        <f>+IF(R151&lt;=30,'5'!$F$102,IF(R151&lt;=120,'5'!$F$100,IF(R151&lt;=500,'5'!$F$98,IF(R151&lt;=4000,'5'!$F$96,0))))</f>
        <v>#DIV/0!</v>
      </c>
      <c r="R151" s="83" t="e">
        <f t="shared" si="5"/>
        <v>#DIV/0!</v>
      </c>
      <c r="S151" s="124" t="s">
        <v>580</v>
      </c>
      <c r="T151" s="124"/>
      <c r="U151" s="124"/>
    </row>
    <row r="152" spans="2:21" ht="126.5" customHeight="1" outlineLevel="1" x14ac:dyDescent="0.35">
      <c r="B152" s="78" t="s">
        <v>143</v>
      </c>
      <c r="C152" s="125" t="s">
        <v>444</v>
      </c>
      <c r="D152" s="125"/>
      <c r="E152" s="79">
        <f>+'3'!F152</f>
        <v>0</v>
      </c>
      <c r="F152" s="80" t="str">
        <f>+IF(E152=BD!$I$4,BD!$J$4,IF(E152=BD!$I$5,BD!$J$5,BD!$J$6))</f>
        <v xml:space="preserve"> -</v>
      </c>
      <c r="G152" s="81" t="str">
        <f>+IF(E152=BD!$I$5,BD!E137,BD!$J$6)</f>
        <v xml:space="preserve"> -</v>
      </c>
      <c r="H152" s="81" t="str">
        <f>+IF(E152=BD!$I$4,BD!F137,IF(E152=BD!$I$5,BD!F137,BD!$J$6))</f>
        <v xml:space="preserve"> -</v>
      </c>
      <c r="I152" s="82" t="e">
        <f>+'3'!M152</f>
        <v>#DIV/0!</v>
      </c>
      <c r="J152" s="83" t="e">
        <f>+'3'!L152</f>
        <v>#DIV/0!</v>
      </c>
      <c r="K152" s="84"/>
      <c r="L152" s="83" t="str">
        <f>+IF(K152='5'!$E$31,'5'!$F$31,IF(K152='5'!$E$32,'5'!$F$32,IF(K152='5'!$E$33,'5'!$F$33,IF(K152='5'!$E$34,'5'!$F$34,"0"))))</f>
        <v>0</v>
      </c>
      <c r="M152" s="84"/>
      <c r="N152" s="83">
        <f>+IF(M152='5'!$E$42,'5'!$F$42,IF(M152='5'!$E$43,'5'!$F$43,IF(M152='5'!$E$44,'5'!$F$44,IF(M152='5'!$E$45,'5'!$F$45,0))))</f>
        <v>0</v>
      </c>
      <c r="O152" s="85" t="str">
        <f>+IF(P152&lt;=4,'5'!$E$66,IF(P152&lt;=8,'5'!$E$65,IF(P152&lt;=20,'5'!$E$64,IF(P152&lt;=40,'5'!$E$63))))</f>
        <v>Baja (B)</v>
      </c>
      <c r="P152" s="83">
        <f t="shared" si="4"/>
        <v>0</v>
      </c>
      <c r="Q152" s="85" t="e">
        <f>+IF(R152&lt;=30,'5'!$F$102,IF(R152&lt;=120,'5'!$F$100,IF(R152&lt;=500,'5'!$F$98,IF(R152&lt;=4000,'5'!$F$96,0))))</f>
        <v>#DIV/0!</v>
      </c>
      <c r="R152" s="83" t="e">
        <f t="shared" si="5"/>
        <v>#DIV/0!</v>
      </c>
      <c r="S152" s="124" t="s">
        <v>580</v>
      </c>
      <c r="T152" s="124"/>
      <c r="U152" s="124"/>
    </row>
    <row r="153" spans="2:21" ht="126.5" customHeight="1" outlineLevel="1" x14ac:dyDescent="0.35">
      <c r="B153" s="78" t="s">
        <v>144</v>
      </c>
      <c r="C153" s="125" t="s">
        <v>445</v>
      </c>
      <c r="D153" s="125"/>
      <c r="E153" s="79">
        <f>+'3'!F153</f>
        <v>0</v>
      </c>
      <c r="F153" s="80" t="str">
        <f>+IF(E153=BD!$I$4,BD!$J$4,IF(E153=BD!$I$5,BD!$J$5,BD!$J$6))</f>
        <v xml:space="preserve"> -</v>
      </c>
      <c r="G153" s="81" t="str">
        <f>+IF(E153=BD!$I$5,BD!E138,BD!$J$6)</f>
        <v xml:space="preserve"> -</v>
      </c>
      <c r="H153" s="81" t="str">
        <f>+IF(E153=BD!$I$4,BD!F138,IF(E153=BD!$I$5,BD!F138,BD!$J$6))</f>
        <v xml:space="preserve"> -</v>
      </c>
      <c r="I153" s="82" t="e">
        <f>+'3'!M153</f>
        <v>#DIV/0!</v>
      </c>
      <c r="J153" s="83" t="e">
        <f>+'3'!L153</f>
        <v>#DIV/0!</v>
      </c>
      <c r="K153" s="84"/>
      <c r="L153" s="83" t="str">
        <f>+IF(K153='5'!$E$31,'5'!$F$31,IF(K153='5'!$E$32,'5'!$F$32,IF(K153='5'!$E$33,'5'!$F$33,IF(K153='5'!$E$34,'5'!$F$34,"0"))))</f>
        <v>0</v>
      </c>
      <c r="M153" s="84"/>
      <c r="N153" s="83">
        <f>+IF(M153='5'!$E$42,'5'!$F$42,IF(M153='5'!$E$43,'5'!$F$43,IF(M153='5'!$E$44,'5'!$F$44,IF(M153='5'!$E$45,'5'!$F$45,0))))</f>
        <v>0</v>
      </c>
      <c r="O153" s="85" t="str">
        <f>+IF(P153&lt;=4,'5'!$E$66,IF(P153&lt;=8,'5'!$E$65,IF(P153&lt;=20,'5'!$E$64,IF(P153&lt;=40,'5'!$E$63))))</f>
        <v>Baja (B)</v>
      </c>
      <c r="P153" s="83">
        <f t="shared" si="4"/>
        <v>0</v>
      </c>
      <c r="Q153" s="85" t="e">
        <f>+IF(R153&lt;=30,'5'!$F$102,IF(R153&lt;=120,'5'!$F$100,IF(R153&lt;=500,'5'!$F$98,IF(R153&lt;=4000,'5'!$F$96,0))))</f>
        <v>#DIV/0!</v>
      </c>
      <c r="R153" s="83" t="e">
        <f t="shared" si="5"/>
        <v>#DIV/0!</v>
      </c>
      <c r="S153" s="124" t="s">
        <v>580</v>
      </c>
      <c r="T153" s="124"/>
      <c r="U153" s="124"/>
    </row>
    <row r="154" spans="2:21" ht="47.5" customHeight="1" x14ac:dyDescent="0.35">
      <c r="B154" s="86" t="s">
        <v>581</v>
      </c>
      <c r="C154" s="126" t="s">
        <v>592</v>
      </c>
      <c r="D154" s="126"/>
      <c r="E154" s="126"/>
      <c r="F154" s="126"/>
      <c r="G154" s="126"/>
      <c r="H154" s="126"/>
      <c r="I154" s="127" t="s">
        <v>459</v>
      </c>
      <c r="J154" s="127"/>
      <c r="K154" s="127"/>
      <c r="L154" s="127"/>
      <c r="M154" s="127"/>
      <c r="N154" s="127"/>
      <c r="O154" s="127"/>
      <c r="P154" s="127"/>
      <c r="Q154" s="127"/>
      <c r="R154" s="127"/>
      <c r="S154" s="127" t="s">
        <v>460</v>
      </c>
      <c r="T154" s="127"/>
      <c r="U154" s="127"/>
    </row>
    <row r="155" spans="2:21" s="75" customFormat="1" ht="35.5" customHeight="1" outlineLevel="1" collapsed="1" x14ac:dyDescent="0.35">
      <c r="B155" s="90" t="s">
        <v>16</v>
      </c>
      <c r="C155" s="128" t="s">
        <v>54</v>
      </c>
      <c r="D155" s="128"/>
      <c r="E155" s="90" t="s">
        <v>367</v>
      </c>
      <c r="F155" s="90" t="s">
        <v>213</v>
      </c>
      <c r="G155" s="90" t="s">
        <v>211</v>
      </c>
      <c r="H155" s="90" t="s">
        <v>212</v>
      </c>
      <c r="I155" s="129" t="s">
        <v>453</v>
      </c>
      <c r="J155" s="129"/>
      <c r="K155" s="128" t="s">
        <v>454</v>
      </c>
      <c r="L155" s="128"/>
      <c r="M155" s="128" t="s">
        <v>455</v>
      </c>
      <c r="N155" s="128"/>
      <c r="O155" s="129" t="s">
        <v>456</v>
      </c>
      <c r="P155" s="129"/>
      <c r="Q155" s="128" t="s">
        <v>457</v>
      </c>
      <c r="R155" s="128"/>
      <c r="S155" s="128" t="s">
        <v>458</v>
      </c>
      <c r="T155" s="128"/>
      <c r="U155" s="128"/>
    </row>
    <row r="156" spans="2:21" ht="115.5" customHeight="1" outlineLevel="1" x14ac:dyDescent="0.35">
      <c r="B156" s="78" t="s">
        <v>137</v>
      </c>
      <c r="C156" s="125" t="s">
        <v>600</v>
      </c>
      <c r="D156" s="125"/>
      <c r="E156" s="79">
        <f>+'3'!F156</f>
        <v>0</v>
      </c>
      <c r="F156" s="80" t="str">
        <f>+IF(E156=BD!$I$4,BD!$J$4,IF(E156=BD!$I$5,BD!$J$5,BD!$J$6))</f>
        <v xml:space="preserve"> -</v>
      </c>
      <c r="G156" s="93" t="str">
        <f>+IF(E156=BD!$I$5,BD!E141,BD!$J$6)</f>
        <v xml:space="preserve"> -</v>
      </c>
      <c r="H156" s="93" t="str">
        <f>+IF(E156=BD!$I$4,BD!F141,IF(E156=BD!$I$5,BD!F141,BD!$J$6))</f>
        <v xml:space="preserve"> -</v>
      </c>
      <c r="I156" s="82" t="e">
        <f>+'3'!M156</f>
        <v>#DIV/0!</v>
      </c>
      <c r="J156" s="83" t="e">
        <f>+'3'!L156</f>
        <v>#DIV/0!</v>
      </c>
      <c r="K156" s="84"/>
      <c r="L156" s="83" t="str">
        <f>+IF(K156='5'!$E$31,'5'!$F$31,IF(K156='5'!$E$32,'5'!$F$32,IF(K156='5'!$E$33,'5'!$F$33,IF(K156='5'!$E$34,'5'!$F$34,"0"))))</f>
        <v>0</v>
      </c>
      <c r="M156" s="84"/>
      <c r="N156" s="83">
        <f>+IF(M156='5'!$E$42,'5'!$F$42,IF(M156='5'!$E$43,'5'!$F$43,IF(M156='5'!$E$44,'5'!$F$44,IF(M156='5'!$E$45,'5'!$F$45,0))))</f>
        <v>0</v>
      </c>
      <c r="O156" s="85" t="str">
        <f>+IF(P156&lt;=4,'5'!$E$66,IF(P156&lt;=8,'5'!$E$65,IF(P156&lt;=20,'5'!$E$64,IF(P156&lt;=40,'5'!$E$63))))</f>
        <v>Baja (B)</v>
      </c>
      <c r="P156" s="83">
        <f t="shared" ref="P156" si="6">+L156*N156</f>
        <v>0</v>
      </c>
      <c r="Q156" s="85" t="e">
        <f>+IF(R156&lt;=30,'5'!$F$102,IF(R156&lt;=120,'5'!$F$100,IF(R156&lt;=500,'5'!$F$98,IF(R156&lt;=4000,'5'!$F$96,0))))</f>
        <v>#DIV/0!</v>
      </c>
      <c r="R156" s="83" t="e">
        <f t="shared" ref="R156" si="7">+J156*P156</f>
        <v>#DIV/0!</v>
      </c>
      <c r="S156" s="124" t="s">
        <v>580</v>
      </c>
      <c r="T156" s="124"/>
      <c r="U156" s="124"/>
    </row>
    <row r="157" spans="2:21" ht="266" customHeight="1" outlineLevel="1" x14ac:dyDescent="0.35">
      <c r="B157" s="78" t="s">
        <v>138</v>
      </c>
      <c r="C157" s="125" t="s">
        <v>610</v>
      </c>
      <c r="D157" s="125"/>
      <c r="E157" s="79">
        <f>+'3'!F157</f>
        <v>0</v>
      </c>
      <c r="F157" s="80" t="str">
        <f>+IF(E157=BD!$I$4,BD!$J$4,IF(E157=BD!$I$5,BD!$J$5,BD!$J$6))</f>
        <v xml:space="preserve"> -</v>
      </c>
      <c r="G157" s="93" t="str">
        <f>+IF(E157=BD!$I$5,BD!E142,BD!$J$6)</f>
        <v xml:space="preserve"> -</v>
      </c>
      <c r="H157" s="93" t="str">
        <f>+IF(E157=BD!$I$4,BD!F142,IF(E157=BD!$I$5,BD!F142,BD!$J$6))</f>
        <v xml:space="preserve"> -</v>
      </c>
      <c r="I157" s="82" t="e">
        <f>+'3'!M157</f>
        <v>#DIV/0!</v>
      </c>
      <c r="J157" s="83" t="e">
        <f>+'3'!L157</f>
        <v>#DIV/0!</v>
      </c>
      <c r="K157" s="84"/>
      <c r="L157" s="83" t="str">
        <f>+IF(K157='5'!$E$31,'5'!$F$31,IF(K157='5'!$E$32,'5'!$F$32,IF(K157='5'!$E$33,'5'!$F$33,IF(K157='5'!$E$34,'5'!$F$34,"0"))))</f>
        <v>0</v>
      </c>
      <c r="M157" s="84"/>
      <c r="N157" s="83">
        <f>+IF(M157='5'!$E$42,'5'!$F$42,IF(M157='5'!$E$43,'5'!$F$43,IF(M157='5'!$E$44,'5'!$F$44,IF(M157='5'!$E$45,'5'!$F$45,0))))</f>
        <v>0</v>
      </c>
      <c r="O157" s="85" t="str">
        <f>+IF(P157&lt;=4,'5'!$E$66,IF(P157&lt;=8,'5'!$E$65,IF(P157&lt;=20,'5'!$E$64,IF(P157&lt;=40,'5'!$E$63))))</f>
        <v>Baja (B)</v>
      </c>
      <c r="P157" s="83">
        <f t="shared" ref="P157:P170" si="8">+L157*N157</f>
        <v>0</v>
      </c>
      <c r="Q157" s="85" t="e">
        <f>+IF(R157&lt;=30,'5'!$F$102,IF(R157&lt;=120,'5'!$F$100,IF(R157&lt;=500,'5'!$F$98,IF(R157&lt;=4000,'5'!$F$96,0))))</f>
        <v>#DIV/0!</v>
      </c>
      <c r="R157" s="83" t="e">
        <f t="shared" ref="R157:R170" si="9">+J157*P157</f>
        <v>#DIV/0!</v>
      </c>
      <c r="S157" s="124" t="s">
        <v>580</v>
      </c>
      <c r="T157" s="124"/>
      <c r="U157" s="124"/>
    </row>
    <row r="158" spans="2:21" ht="95" customHeight="1" outlineLevel="1" x14ac:dyDescent="0.35">
      <c r="B158" s="78" t="s">
        <v>139</v>
      </c>
      <c r="C158" s="125" t="s">
        <v>601</v>
      </c>
      <c r="D158" s="125"/>
      <c r="E158" s="79">
        <f>+'3'!F158</f>
        <v>0</v>
      </c>
      <c r="F158" s="80" t="str">
        <f>+IF(E158=BD!$I$4,BD!$J$4,IF(E158=BD!$I$5,BD!$J$5,BD!$J$6))</f>
        <v xml:space="preserve"> -</v>
      </c>
      <c r="G158" s="93" t="str">
        <f>+IF(E158=BD!$I$5,BD!E143,BD!$J$6)</f>
        <v xml:space="preserve"> -</v>
      </c>
      <c r="H158" s="93" t="str">
        <f>+IF(E158=BD!$I$4,BD!F143,IF(E158=BD!$I$5,BD!F143,BD!$J$6))</f>
        <v xml:space="preserve"> -</v>
      </c>
      <c r="I158" s="82" t="e">
        <f>+'3'!M158</f>
        <v>#DIV/0!</v>
      </c>
      <c r="J158" s="83" t="e">
        <f>+'3'!L158</f>
        <v>#DIV/0!</v>
      </c>
      <c r="K158" s="84"/>
      <c r="L158" s="83" t="str">
        <f>+IF(K158='5'!$E$31,'5'!$F$31,IF(K158='5'!$E$32,'5'!$F$32,IF(K158='5'!$E$33,'5'!$F$33,IF(K158='5'!$E$34,'5'!$F$34,"0"))))</f>
        <v>0</v>
      </c>
      <c r="M158" s="84"/>
      <c r="N158" s="83">
        <f>+IF(M158='5'!$E$42,'5'!$F$42,IF(M158='5'!$E$43,'5'!$F$43,IF(M158='5'!$E$44,'5'!$F$44,IF(M158='5'!$E$45,'5'!$F$45,0))))</f>
        <v>0</v>
      </c>
      <c r="O158" s="85" t="str">
        <f>+IF(P158&lt;=4,'5'!$E$66,IF(P158&lt;=8,'5'!$E$65,IF(P158&lt;=20,'5'!$E$64,IF(P158&lt;=40,'5'!$E$63))))</f>
        <v>Baja (B)</v>
      </c>
      <c r="P158" s="83">
        <f t="shared" si="8"/>
        <v>0</v>
      </c>
      <c r="Q158" s="85" t="e">
        <f>+IF(R158&lt;=30,'5'!$F$102,IF(R158&lt;=120,'5'!$F$100,IF(R158&lt;=500,'5'!$F$98,IF(R158&lt;=4000,'5'!$F$96,0))))</f>
        <v>#DIV/0!</v>
      </c>
      <c r="R158" s="83" t="e">
        <f t="shared" si="9"/>
        <v>#DIV/0!</v>
      </c>
      <c r="S158" s="124" t="s">
        <v>580</v>
      </c>
      <c r="T158" s="124"/>
      <c r="U158" s="124"/>
    </row>
    <row r="159" spans="2:21" ht="126.5" customHeight="1" outlineLevel="1" x14ac:dyDescent="0.35">
      <c r="B159" s="78" t="s">
        <v>140</v>
      </c>
      <c r="C159" s="125" t="s">
        <v>602</v>
      </c>
      <c r="D159" s="125"/>
      <c r="E159" s="79">
        <f>+'3'!F159</f>
        <v>0</v>
      </c>
      <c r="F159" s="80" t="str">
        <f>+IF(E159=BD!$I$4,BD!$J$4,IF(E159=BD!$I$5,BD!$J$5,BD!$J$6))</f>
        <v xml:space="preserve"> -</v>
      </c>
      <c r="G159" s="93" t="str">
        <f>+IF(E159=BD!$I$5,BD!E144,BD!$J$6)</f>
        <v xml:space="preserve"> -</v>
      </c>
      <c r="H159" s="93" t="str">
        <f>+IF(E159=BD!$I$4,BD!F144,IF(E159=BD!$I$5,BD!F144,BD!$J$6))</f>
        <v xml:space="preserve"> -</v>
      </c>
      <c r="I159" s="82" t="e">
        <f>+'3'!M159</f>
        <v>#DIV/0!</v>
      </c>
      <c r="J159" s="83" t="e">
        <f>+'3'!L159</f>
        <v>#DIV/0!</v>
      </c>
      <c r="K159" s="84"/>
      <c r="L159" s="83" t="str">
        <f>+IF(K159='5'!$E$31,'5'!$F$31,IF(K159='5'!$E$32,'5'!$F$32,IF(K159='5'!$E$33,'5'!$F$33,IF(K159='5'!$E$34,'5'!$F$34,"0"))))</f>
        <v>0</v>
      </c>
      <c r="M159" s="84"/>
      <c r="N159" s="83">
        <f>+IF(M159='5'!$E$42,'5'!$F$42,IF(M159='5'!$E$43,'5'!$F$43,IF(M159='5'!$E$44,'5'!$F$44,IF(M159='5'!$E$45,'5'!$F$45,0))))</f>
        <v>0</v>
      </c>
      <c r="O159" s="85" t="str">
        <f>+IF(P159&lt;=4,'5'!$E$66,IF(P159&lt;=8,'5'!$E$65,IF(P159&lt;=20,'5'!$E$64,IF(P159&lt;=40,'5'!$E$63))))</f>
        <v>Baja (B)</v>
      </c>
      <c r="P159" s="83">
        <f t="shared" si="8"/>
        <v>0</v>
      </c>
      <c r="Q159" s="85" t="e">
        <f>+IF(R159&lt;=30,'5'!$F$102,IF(R159&lt;=120,'5'!$F$100,IF(R159&lt;=500,'5'!$F$98,IF(R159&lt;=4000,'5'!$F$96,0))))</f>
        <v>#DIV/0!</v>
      </c>
      <c r="R159" s="83" t="e">
        <f t="shared" si="9"/>
        <v>#DIV/0!</v>
      </c>
      <c r="S159" s="124" t="s">
        <v>580</v>
      </c>
      <c r="T159" s="124"/>
      <c r="U159" s="124"/>
    </row>
    <row r="160" spans="2:21" ht="145" customHeight="1" outlineLevel="1" x14ac:dyDescent="0.35">
      <c r="B160" s="78" t="s">
        <v>141</v>
      </c>
      <c r="C160" s="125" t="s">
        <v>606</v>
      </c>
      <c r="D160" s="125"/>
      <c r="E160" s="79">
        <f>+'3'!F160</f>
        <v>0</v>
      </c>
      <c r="F160" s="80" t="str">
        <f>+IF(E160=BD!$I$4,BD!$J$4,IF(E160=BD!$I$5,BD!$J$5,BD!$J$6))</f>
        <v xml:space="preserve"> -</v>
      </c>
      <c r="G160" s="93" t="str">
        <f>+IF(E160=BD!$I$5,BD!E145,BD!$J$6)</f>
        <v xml:space="preserve"> -</v>
      </c>
      <c r="H160" s="93" t="str">
        <f>+IF(E160=BD!$I$4,BD!F145,IF(E160=BD!$I$5,BD!F145,BD!$J$6))</f>
        <v xml:space="preserve"> -</v>
      </c>
      <c r="I160" s="82" t="e">
        <f>+'3'!M160</f>
        <v>#DIV/0!</v>
      </c>
      <c r="J160" s="83" t="e">
        <f>+'3'!L160</f>
        <v>#DIV/0!</v>
      </c>
      <c r="K160" s="84"/>
      <c r="L160" s="83" t="str">
        <f>+IF(K160='5'!$E$31,'5'!$F$31,IF(K160='5'!$E$32,'5'!$F$32,IF(K160='5'!$E$33,'5'!$F$33,IF(K160='5'!$E$34,'5'!$F$34,"0"))))</f>
        <v>0</v>
      </c>
      <c r="M160" s="84"/>
      <c r="N160" s="83">
        <f>+IF(M160='5'!$E$42,'5'!$F$42,IF(M160='5'!$E$43,'5'!$F$43,IF(M160='5'!$E$44,'5'!$F$44,IF(M160='5'!$E$45,'5'!$F$45,0))))</f>
        <v>0</v>
      </c>
      <c r="O160" s="85" t="str">
        <f>+IF(P160&lt;=4,'5'!$E$66,IF(P160&lt;=8,'5'!$E$65,IF(P160&lt;=20,'5'!$E$64,IF(P160&lt;=40,'5'!$E$63))))</f>
        <v>Baja (B)</v>
      </c>
      <c r="P160" s="83">
        <f t="shared" si="8"/>
        <v>0</v>
      </c>
      <c r="Q160" s="85" t="e">
        <f>+IF(R160&lt;=30,'5'!$F$102,IF(R160&lt;=120,'5'!$F$100,IF(R160&lt;=500,'5'!$F$98,IF(R160&lt;=4000,'5'!$F$96,0))))</f>
        <v>#DIV/0!</v>
      </c>
      <c r="R160" s="83" t="e">
        <f t="shared" si="9"/>
        <v>#DIV/0!</v>
      </c>
      <c r="S160" s="124" t="s">
        <v>580</v>
      </c>
      <c r="T160" s="124"/>
      <c r="U160" s="124"/>
    </row>
    <row r="161" spans="2:21" ht="97" customHeight="1" outlineLevel="1" x14ac:dyDescent="0.35">
      <c r="B161" s="78" t="s">
        <v>142</v>
      </c>
      <c r="C161" s="125" t="s">
        <v>603</v>
      </c>
      <c r="D161" s="125"/>
      <c r="E161" s="79">
        <f>+'3'!F161</f>
        <v>0</v>
      </c>
      <c r="F161" s="80" t="str">
        <f>+IF(E161=BD!$I$4,BD!$J$4,IF(E161=BD!$I$5,BD!$J$5,BD!$J$6))</f>
        <v xml:space="preserve"> -</v>
      </c>
      <c r="G161" s="93" t="str">
        <f>+IF(E161=BD!$I$5,BD!E146,BD!$J$6)</f>
        <v xml:space="preserve"> -</v>
      </c>
      <c r="H161" s="93" t="str">
        <f>+IF(E161=BD!$I$4,BD!F146,IF(E161=BD!$I$5,BD!F146,BD!$J$6))</f>
        <v xml:space="preserve"> -</v>
      </c>
      <c r="I161" s="82" t="e">
        <f>+'3'!M161</f>
        <v>#DIV/0!</v>
      </c>
      <c r="J161" s="83" t="e">
        <f>+'3'!L161</f>
        <v>#DIV/0!</v>
      </c>
      <c r="K161" s="84"/>
      <c r="L161" s="83" t="str">
        <f>+IF(K161='5'!$E$31,'5'!$F$31,IF(K161='5'!$E$32,'5'!$F$32,IF(K161='5'!$E$33,'5'!$F$33,IF(K161='5'!$E$34,'5'!$F$34,"0"))))</f>
        <v>0</v>
      </c>
      <c r="M161" s="84"/>
      <c r="N161" s="83">
        <f>+IF(M161='5'!$E$42,'5'!$F$42,IF(M161='5'!$E$43,'5'!$F$43,IF(M161='5'!$E$44,'5'!$F$44,IF(M161='5'!$E$45,'5'!$F$45,0))))</f>
        <v>0</v>
      </c>
      <c r="O161" s="85" t="str">
        <f>+IF(P161&lt;=4,'5'!$E$66,IF(P161&lt;=8,'5'!$E$65,IF(P161&lt;=20,'5'!$E$64,IF(P161&lt;=40,'5'!$E$63))))</f>
        <v>Baja (B)</v>
      </c>
      <c r="P161" s="83">
        <f t="shared" si="8"/>
        <v>0</v>
      </c>
      <c r="Q161" s="85" t="e">
        <f>+IF(R161&lt;=30,'5'!$F$102,IF(R161&lt;=120,'5'!$F$100,IF(R161&lt;=500,'5'!$F$98,IF(R161&lt;=4000,'5'!$F$96,0))))</f>
        <v>#DIV/0!</v>
      </c>
      <c r="R161" s="83" t="e">
        <f t="shared" si="9"/>
        <v>#DIV/0!</v>
      </c>
      <c r="S161" s="124" t="s">
        <v>580</v>
      </c>
      <c r="T161" s="124"/>
      <c r="U161" s="124"/>
    </row>
    <row r="162" spans="2:21" ht="88.5" customHeight="1" outlineLevel="1" x14ac:dyDescent="0.35">
      <c r="B162" s="78" t="s">
        <v>143</v>
      </c>
      <c r="C162" s="125" t="s">
        <v>604</v>
      </c>
      <c r="D162" s="125"/>
      <c r="E162" s="79">
        <f>+'3'!F162</f>
        <v>0</v>
      </c>
      <c r="F162" s="80" t="str">
        <f>+IF(E162=BD!$I$4,BD!$J$4,IF(E162=BD!$I$5,BD!$J$5,BD!$J$6))</f>
        <v xml:space="preserve"> -</v>
      </c>
      <c r="G162" s="93" t="str">
        <f>+IF(E162=BD!$I$5,BD!E147,BD!$J$6)</f>
        <v xml:space="preserve"> -</v>
      </c>
      <c r="H162" s="93" t="str">
        <f>+IF(E162=BD!$I$4,BD!F147,IF(E162=BD!$I$5,BD!F147,BD!$J$6))</f>
        <v xml:space="preserve"> -</v>
      </c>
      <c r="I162" s="82" t="e">
        <f>+'3'!M162</f>
        <v>#DIV/0!</v>
      </c>
      <c r="J162" s="83" t="e">
        <f>+'3'!L162</f>
        <v>#DIV/0!</v>
      </c>
      <c r="K162" s="84"/>
      <c r="L162" s="83" t="str">
        <f>+IF(K162='5'!$E$31,'5'!$F$31,IF(K162='5'!$E$32,'5'!$F$32,IF(K162='5'!$E$33,'5'!$F$33,IF(K162='5'!$E$34,'5'!$F$34,"0"))))</f>
        <v>0</v>
      </c>
      <c r="M162" s="84"/>
      <c r="N162" s="83">
        <f>+IF(M162='5'!$E$42,'5'!$F$42,IF(M162='5'!$E$43,'5'!$F$43,IF(M162='5'!$E$44,'5'!$F$44,IF(M162='5'!$E$45,'5'!$F$45,0))))</f>
        <v>0</v>
      </c>
      <c r="O162" s="85" t="str">
        <f>+IF(P162&lt;=4,'5'!$E$66,IF(P162&lt;=8,'5'!$E$65,IF(P162&lt;=20,'5'!$E$64,IF(P162&lt;=40,'5'!$E$63))))</f>
        <v>Baja (B)</v>
      </c>
      <c r="P162" s="83">
        <f t="shared" si="8"/>
        <v>0</v>
      </c>
      <c r="Q162" s="85" t="e">
        <f>+IF(R162&lt;=30,'5'!$F$102,IF(R162&lt;=120,'5'!$F$100,IF(R162&lt;=500,'5'!$F$98,IF(R162&lt;=4000,'5'!$F$96,0))))</f>
        <v>#DIV/0!</v>
      </c>
      <c r="R162" s="83" t="e">
        <f t="shared" si="9"/>
        <v>#DIV/0!</v>
      </c>
      <c r="S162" s="124" t="s">
        <v>580</v>
      </c>
      <c r="T162" s="124"/>
      <c r="U162" s="124"/>
    </row>
    <row r="163" spans="2:21" ht="72.5" customHeight="1" outlineLevel="1" x14ac:dyDescent="0.35">
      <c r="B163" s="78" t="s">
        <v>144</v>
      </c>
      <c r="C163" s="125" t="s">
        <v>619</v>
      </c>
      <c r="D163" s="125"/>
      <c r="E163" s="79">
        <f>+'3'!F163</f>
        <v>0</v>
      </c>
      <c r="F163" s="80" t="str">
        <f>+IF(E163=BD!$I$4,BD!$J$4,IF(E163=BD!$I$5,BD!$J$5,BD!$J$6))</f>
        <v xml:space="preserve"> -</v>
      </c>
      <c r="G163" s="93" t="str">
        <f>+IF(E163=BD!$I$5,BD!E148,BD!$J$6)</f>
        <v xml:space="preserve"> -</v>
      </c>
      <c r="H163" s="93" t="str">
        <f>+IF(E163=BD!$I$4,BD!F148,IF(E163=BD!$I$5,BD!F148,BD!$J$6))</f>
        <v xml:space="preserve"> -</v>
      </c>
      <c r="I163" s="82" t="e">
        <f>+'3'!M163</f>
        <v>#DIV/0!</v>
      </c>
      <c r="J163" s="83" t="e">
        <f>+'3'!L163</f>
        <v>#DIV/0!</v>
      </c>
      <c r="K163" s="84"/>
      <c r="L163" s="83" t="str">
        <f>+IF(K163='5'!$E$31,'5'!$F$31,IF(K163='5'!$E$32,'5'!$F$32,IF(K163='5'!$E$33,'5'!$F$33,IF(K163='5'!$E$34,'5'!$F$34,"0"))))</f>
        <v>0</v>
      </c>
      <c r="M163" s="84"/>
      <c r="N163" s="83">
        <f>+IF(M163='5'!$E$42,'5'!$F$42,IF(M163='5'!$E$43,'5'!$F$43,IF(M163='5'!$E$44,'5'!$F$44,IF(M163='5'!$E$45,'5'!$F$45,0))))</f>
        <v>0</v>
      </c>
      <c r="O163" s="85" t="str">
        <f>+IF(P163&lt;=4,'5'!$E$66,IF(P163&lt;=8,'5'!$E$65,IF(P163&lt;=20,'5'!$E$64,IF(P163&lt;=40,'5'!$E$63))))</f>
        <v>Baja (B)</v>
      </c>
      <c r="P163" s="83">
        <f t="shared" si="8"/>
        <v>0</v>
      </c>
      <c r="Q163" s="85" t="e">
        <f>+IF(R163&lt;=30,'5'!$F$102,IF(R163&lt;=120,'5'!$F$100,IF(R163&lt;=500,'5'!$F$98,IF(R163&lt;=4000,'5'!$F$96,0))))</f>
        <v>#DIV/0!</v>
      </c>
      <c r="R163" s="83" t="e">
        <f t="shared" si="9"/>
        <v>#DIV/0!</v>
      </c>
      <c r="S163" s="124" t="s">
        <v>580</v>
      </c>
      <c r="T163" s="124"/>
      <c r="U163" s="124"/>
    </row>
    <row r="164" spans="2:21" ht="89" customHeight="1" outlineLevel="1" x14ac:dyDescent="0.35">
      <c r="B164" s="78" t="s">
        <v>644</v>
      </c>
      <c r="C164" s="125" t="s">
        <v>622</v>
      </c>
      <c r="D164" s="125"/>
      <c r="E164" s="79">
        <f>+'3'!F164</f>
        <v>0</v>
      </c>
      <c r="F164" s="80" t="str">
        <f>+IF(E164=BD!$I$4,BD!$J$4,IF(E164=BD!$I$5,BD!$J$5,BD!$J$6))</f>
        <v xml:space="preserve"> -</v>
      </c>
      <c r="G164" s="93" t="str">
        <f>+IF(E164=BD!$I$5,BD!E149,BD!$J$6)</f>
        <v xml:space="preserve"> -</v>
      </c>
      <c r="H164" s="93" t="str">
        <f>+IF(E164=BD!$I$4,BD!F149,IF(E164=BD!$I$5,BD!F149,BD!$J$6))</f>
        <v xml:space="preserve"> -</v>
      </c>
      <c r="I164" s="82" t="e">
        <f>+'3'!M164</f>
        <v>#DIV/0!</v>
      </c>
      <c r="J164" s="83" t="e">
        <f>+'3'!L164</f>
        <v>#DIV/0!</v>
      </c>
      <c r="K164" s="84"/>
      <c r="L164" s="83" t="str">
        <f>+IF(K164='5'!$E$31,'5'!$F$31,IF(K164='5'!$E$32,'5'!$F$32,IF(K164='5'!$E$33,'5'!$F$33,IF(K164='5'!$E$34,'5'!$F$34,"0"))))</f>
        <v>0</v>
      </c>
      <c r="M164" s="84"/>
      <c r="N164" s="83">
        <f>+IF(M164='5'!$E$42,'5'!$F$42,IF(M164='5'!$E$43,'5'!$F$43,IF(M164='5'!$E$44,'5'!$F$44,IF(M164='5'!$E$45,'5'!$F$45,0))))</f>
        <v>0</v>
      </c>
      <c r="O164" s="85" t="str">
        <f>+IF(P164&lt;=4,'5'!$E$66,IF(P164&lt;=8,'5'!$E$65,IF(P164&lt;=20,'5'!$E$64,IF(P164&lt;=40,'5'!$E$63))))</f>
        <v>Baja (B)</v>
      </c>
      <c r="P164" s="83">
        <f t="shared" si="8"/>
        <v>0</v>
      </c>
      <c r="Q164" s="85" t="e">
        <f>+IF(R164&lt;=30,'5'!$F$102,IF(R164&lt;=120,'5'!$F$100,IF(R164&lt;=500,'5'!$F$98,IF(R164&lt;=4000,'5'!$F$96,0))))</f>
        <v>#DIV/0!</v>
      </c>
      <c r="R164" s="83" t="e">
        <f t="shared" si="9"/>
        <v>#DIV/0!</v>
      </c>
      <c r="S164" s="124" t="s">
        <v>580</v>
      </c>
      <c r="T164" s="124"/>
      <c r="U164" s="124"/>
    </row>
    <row r="165" spans="2:21" ht="86.5" customHeight="1" outlineLevel="1" x14ac:dyDescent="0.35">
      <c r="B165" s="78" t="s">
        <v>645</v>
      </c>
      <c r="C165" s="125" t="s">
        <v>640</v>
      </c>
      <c r="D165" s="125"/>
      <c r="E165" s="79">
        <f>+'3'!F165</f>
        <v>0</v>
      </c>
      <c r="F165" s="80" t="str">
        <f>+IF(E165=BD!$I$4,BD!$J$4,IF(E165=BD!$I$5,BD!$J$5,BD!$J$6))</f>
        <v xml:space="preserve"> -</v>
      </c>
      <c r="G165" s="93" t="str">
        <f>+IF(E165=BD!$I$5,BD!E150,BD!$J$6)</f>
        <v xml:space="preserve"> -</v>
      </c>
      <c r="H165" s="93" t="str">
        <f>+IF(E165=BD!$I$4,BD!F150,IF(E165=BD!$I$5,BD!F150,BD!$J$6))</f>
        <v xml:space="preserve"> -</v>
      </c>
      <c r="I165" s="82" t="e">
        <f>+'3'!M165</f>
        <v>#DIV/0!</v>
      </c>
      <c r="J165" s="83" t="e">
        <f>+'3'!L165</f>
        <v>#DIV/0!</v>
      </c>
      <c r="K165" s="84"/>
      <c r="L165" s="83" t="str">
        <f>+IF(K165='5'!$E$31,'5'!$F$31,IF(K165='5'!$E$32,'5'!$F$32,IF(K165='5'!$E$33,'5'!$F$33,IF(K165='5'!$E$34,'5'!$F$34,"0"))))</f>
        <v>0</v>
      </c>
      <c r="M165" s="84"/>
      <c r="N165" s="83">
        <f>+IF(M165='5'!$E$42,'5'!$F$42,IF(M165='5'!$E$43,'5'!$F$43,IF(M165='5'!$E$44,'5'!$F$44,IF(M165='5'!$E$45,'5'!$F$45,0))))</f>
        <v>0</v>
      </c>
      <c r="O165" s="85" t="str">
        <f>+IF(P165&lt;=4,'5'!$E$66,IF(P165&lt;=8,'5'!$E$65,IF(P165&lt;=20,'5'!$E$64,IF(P165&lt;=40,'5'!$E$63))))</f>
        <v>Baja (B)</v>
      </c>
      <c r="P165" s="83">
        <f t="shared" si="8"/>
        <v>0</v>
      </c>
      <c r="Q165" s="85" t="e">
        <f>+IF(R165&lt;=30,'5'!$F$102,IF(R165&lt;=120,'5'!$F$100,IF(R165&lt;=500,'5'!$F$98,IF(R165&lt;=4000,'5'!$F$96,0))))</f>
        <v>#DIV/0!</v>
      </c>
      <c r="R165" s="83" t="e">
        <f t="shared" si="9"/>
        <v>#DIV/0!</v>
      </c>
      <c r="S165" s="124" t="s">
        <v>580</v>
      </c>
      <c r="T165" s="124"/>
      <c r="U165" s="124"/>
    </row>
    <row r="166" spans="2:21" ht="77" customHeight="1" outlineLevel="1" x14ac:dyDescent="0.35">
      <c r="B166" s="78" t="s">
        <v>646</v>
      </c>
      <c r="C166" s="125" t="s">
        <v>641</v>
      </c>
      <c r="D166" s="125"/>
      <c r="E166" s="79">
        <f>+'3'!F166</f>
        <v>0</v>
      </c>
      <c r="F166" s="80" t="str">
        <f>+IF(E166=BD!$I$4,BD!$J$4,IF(E166=BD!$I$5,BD!$J$5,BD!$J$6))</f>
        <v xml:space="preserve"> -</v>
      </c>
      <c r="G166" s="93" t="str">
        <f>+IF(E166=BD!$I$5,BD!E151,BD!$J$6)</f>
        <v xml:space="preserve"> -</v>
      </c>
      <c r="H166" s="93" t="str">
        <f>+IF(E166=BD!$I$4,BD!F151,IF(E166=BD!$I$5,BD!F151,BD!$J$6))</f>
        <v xml:space="preserve"> -</v>
      </c>
      <c r="I166" s="82" t="e">
        <f>+'3'!M166</f>
        <v>#DIV/0!</v>
      </c>
      <c r="J166" s="83" t="e">
        <f>+'3'!L166</f>
        <v>#DIV/0!</v>
      </c>
      <c r="K166" s="84"/>
      <c r="L166" s="83" t="str">
        <f>+IF(K166='5'!$E$31,'5'!$F$31,IF(K166='5'!$E$32,'5'!$F$32,IF(K166='5'!$E$33,'5'!$F$33,IF(K166='5'!$E$34,'5'!$F$34,"0"))))</f>
        <v>0</v>
      </c>
      <c r="M166" s="84"/>
      <c r="N166" s="83">
        <f>+IF(M166='5'!$E$42,'5'!$F$42,IF(M166='5'!$E$43,'5'!$F$43,IF(M166='5'!$E$44,'5'!$F$44,IF(M166='5'!$E$45,'5'!$F$45,0))))</f>
        <v>0</v>
      </c>
      <c r="O166" s="85" t="str">
        <f>+IF(P166&lt;=4,'5'!$E$66,IF(P166&lt;=8,'5'!$E$65,IF(P166&lt;=20,'5'!$E$64,IF(P166&lt;=40,'5'!$E$63))))</f>
        <v>Baja (B)</v>
      </c>
      <c r="P166" s="83">
        <f t="shared" si="8"/>
        <v>0</v>
      </c>
      <c r="Q166" s="85" t="e">
        <f>+IF(R166&lt;=30,'5'!$F$102,IF(R166&lt;=120,'5'!$F$100,IF(R166&lt;=500,'5'!$F$98,IF(R166&lt;=4000,'5'!$F$96,0))))</f>
        <v>#DIV/0!</v>
      </c>
      <c r="R166" s="83" t="e">
        <f t="shared" si="9"/>
        <v>#DIV/0!</v>
      </c>
      <c r="S166" s="124" t="s">
        <v>580</v>
      </c>
      <c r="T166" s="124"/>
      <c r="U166" s="124"/>
    </row>
    <row r="167" spans="2:21" ht="79.5" customHeight="1" outlineLevel="1" x14ac:dyDescent="0.35">
      <c r="B167" s="78" t="s">
        <v>647</v>
      </c>
      <c r="C167" s="125" t="s">
        <v>605</v>
      </c>
      <c r="D167" s="125"/>
      <c r="E167" s="79">
        <f>+'3'!F167</f>
        <v>0</v>
      </c>
      <c r="F167" s="80" t="str">
        <f>+IF(E167=BD!$I$4,BD!$J$4,IF(E167=BD!$I$5,BD!$J$5,BD!$J$6))</f>
        <v xml:space="preserve"> -</v>
      </c>
      <c r="G167" s="93" t="str">
        <f>+IF(E167=BD!$I$5,BD!E152,BD!$J$6)</f>
        <v xml:space="preserve"> -</v>
      </c>
      <c r="H167" s="93" t="str">
        <f>+IF(E167=BD!$I$4,BD!F152,IF(E167=BD!$I$5,BD!F152,BD!$J$6))</f>
        <v xml:space="preserve"> -</v>
      </c>
      <c r="I167" s="82" t="e">
        <f>+'3'!M167</f>
        <v>#DIV/0!</v>
      </c>
      <c r="J167" s="83" t="e">
        <f>+'3'!L167</f>
        <v>#DIV/0!</v>
      </c>
      <c r="K167" s="84"/>
      <c r="L167" s="83" t="str">
        <f>+IF(K167='5'!$E$31,'5'!$F$31,IF(K167='5'!$E$32,'5'!$F$32,IF(K167='5'!$E$33,'5'!$F$33,IF(K167='5'!$E$34,'5'!$F$34,"0"))))</f>
        <v>0</v>
      </c>
      <c r="M167" s="84"/>
      <c r="N167" s="83">
        <f>+IF(M167='5'!$E$42,'5'!$F$42,IF(M167='5'!$E$43,'5'!$F$43,IF(M167='5'!$E$44,'5'!$F$44,IF(M167='5'!$E$45,'5'!$F$45,0))))</f>
        <v>0</v>
      </c>
      <c r="O167" s="85" t="str">
        <f>+IF(P167&lt;=4,'5'!$E$66,IF(P167&lt;=8,'5'!$E$65,IF(P167&lt;=20,'5'!$E$64,IF(P167&lt;=40,'5'!$E$63))))</f>
        <v>Baja (B)</v>
      </c>
      <c r="P167" s="83">
        <f t="shared" si="8"/>
        <v>0</v>
      </c>
      <c r="Q167" s="85" t="e">
        <f>+IF(R167&lt;=30,'5'!$F$102,IF(R167&lt;=120,'5'!$F$100,IF(R167&lt;=500,'5'!$F$98,IF(R167&lt;=4000,'5'!$F$96,0))))</f>
        <v>#DIV/0!</v>
      </c>
      <c r="R167" s="83" t="e">
        <f t="shared" si="9"/>
        <v>#DIV/0!</v>
      </c>
      <c r="S167" s="124" t="s">
        <v>580</v>
      </c>
      <c r="T167" s="124"/>
      <c r="U167" s="124"/>
    </row>
    <row r="168" spans="2:21" ht="86" customHeight="1" outlineLevel="1" x14ac:dyDescent="0.35">
      <c r="B168" s="78" t="s">
        <v>648</v>
      </c>
      <c r="C168" s="125" t="s">
        <v>632</v>
      </c>
      <c r="D168" s="125"/>
      <c r="E168" s="79">
        <f>+'3'!F168</f>
        <v>0</v>
      </c>
      <c r="F168" s="80" t="str">
        <f>+IF(E168=BD!$I$4,BD!$J$4,IF(E168=BD!$I$5,BD!$J$5,BD!$J$6))</f>
        <v xml:space="preserve"> -</v>
      </c>
      <c r="G168" s="93" t="str">
        <f>+IF(E168=BD!$I$5,BD!E153,BD!$J$6)</f>
        <v xml:space="preserve"> -</v>
      </c>
      <c r="H168" s="93" t="str">
        <f>+IF(E168=BD!$I$4,BD!F153,IF(E168=BD!$I$5,BD!F153,BD!$J$6))</f>
        <v xml:space="preserve"> -</v>
      </c>
      <c r="I168" s="82" t="e">
        <f>+'3'!M168</f>
        <v>#DIV/0!</v>
      </c>
      <c r="J168" s="83" t="e">
        <f>+'3'!L168</f>
        <v>#DIV/0!</v>
      </c>
      <c r="K168" s="84"/>
      <c r="L168" s="83" t="str">
        <f>+IF(K168='5'!$E$31,'5'!$F$31,IF(K168='5'!$E$32,'5'!$F$32,IF(K168='5'!$E$33,'5'!$F$33,IF(K168='5'!$E$34,'5'!$F$34,"0"))))</f>
        <v>0</v>
      </c>
      <c r="M168" s="84"/>
      <c r="N168" s="83">
        <f>+IF(M168='5'!$E$42,'5'!$F$42,IF(M168='5'!$E$43,'5'!$F$43,IF(M168='5'!$E$44,'5'!$F$44,IF(M168='5'!$E$45,'5'!$F$45,0))))</f>
        <v>0</v>
      </c>
      <c r="O168" s="85" t="str">
        <f>+IF(P168&lt;=4,'5'!$E$66,IF(P168&lt;=8,'5'!$E$65,IF(P168&lt;=20,'5'!$E$64,IF(P168&lt;=40,'5'!$E$63))))</f>
        <v>Baja (B)</v>
      </c>
      <c r="P168" s="83">
        <f t="shared" si="8"/>
        <v>0</v>
      </c>
      <c r="Q168" s="85" t="e">
        <f>+IF(R168&lt;=30,'5'!$F$102,IF(R168&lt;=120,'5'!$F$100,IF(R168&lt;=500,'5'!$F$98,IF(R168&lt;=4000,'5'!$F$96,0))))</f>
        <v>#DIV/0!</v>
      </c>
      <c r="R168" s="83" t="e">
        <f t="shared" si="9"/>
        <v>#DIV/0!</v>
      </c>
      <c r="S168" s="124" t="s">
        <v>580</v>
      </c>
      <c r="T168" s="124"/>
      <c r="U168" s="124"/>
    </row>
    <row r="169" spans="2:21" ht="83" customHeight="1" outlineLevel="1" x14ac:dyDescent="0.35">
      <c r="B169" s="78" t="s">
        <v>649</v>
      </c>
      <c r="C169" s="125" t="s">
        <v>607</v>
      </c>
      <c r="D169" s="125"/>
      <c r="E169" s="79">
        <f>+'3'!F169</f>
        <v>0</v>
      </c>
      <c r="F169" s="80" t="str">
        <f>+IF(E169=BD!$I$4,BD!$J$4,IF(E169=BD!$I$5,BD!$J$5,BD!$J$6))</f>
        <v xml:space="preserve"> -</v>
      </c>
      <c r="G169" s="93" t="str">
        <f>+IF(E169=BD!$I$5,BD!E154,BD!$J$6)</f>
        <v xml:space="preserve"> -</v>
      </c>
      <c r="H169" s="93" t="str">
        <f>+IF(E169=BD!$I$4,BD!F154,IF(E169=BD!$I$5,BD!F154,BD!$J$6))</f>
        <v xml:space="preserve"> -</v>
      </c>
      <c r="I169" s="82" t="e">
        <f>+'3'!M169</f>
        <v>#DIV/0!</v>
      </c>
      <c r="J169" s="83" t="e">
        <f>+'3'!L169</f>
        <v>#DIV/0!</v>
      </c>
      <c r="K169" s="84"/>
      <c r="L169" s="83" t="str">
        <f>+IF(K169='5'!$E$31,'5'!$F$31,IF(K169='5'!$E$32,'5'!$F$32,IF(K169='5'!$E$33,'5'!$F$33,IF(K169='5'!$E$34,'5'!$F$34,"0"))))</f>
        <v>0</v>
      </c>
      <c r="M169" s="84"/>
      <c r="N169" s="83">
        <f>+IF(M169='5'!$E$42,'5'!$F$42,IF(M169='5'!$E$43,'5'!$F$43,IF(M169='5'!$E$44,'5'!$F$44,IF(M169='5'!$E$45,'5'!$F$45,0))))</f>
        <v>0</v>
      </c>
      <c r="O169" s="85" t="str">
        <f>+IF(P169&lt;=4,'5'!$E$66,IF(P169&lt;=8,'5'!$E$65,IF(P169&lt;=20,'5'!$E$64,IF(P169&lt;=40,'5'!$E$63))))</f>
        <v>Baja (B)</v>
      </c>
      <c r="P169" s="83">
        <f t="shared" si="8"/>
        <v>0</v>
      </c>
      <c r="Q169" s="85" t="e">
        <f>+IF(R169&lt;=30,'5'!$F$102,IF(R169&lt;=120,'5'!$F$100,IF(R169&lt;=500,'5'!$F$98,IF(R169&lt;=4000,'5'!$F$96,0))))</f>
        <v>#DIV/0!</v>
      </c>
      <c r="R169" s="83" t="e">
        <f t="shared" si="9"/>
        <v>#DIV/0!</v>
      </c>
      <c r="S169" s="124" t="s">
        <v>580</v>
      </c>
      <c r="T169" s="124"/>
      <c r="U169" s="124"/>
    </row>
    <row r="170" spans="2:21" ht="78" customHeight="1" outlineLevel="1" x14ac:dyDescent="0.35">
      <c r="B170" s="78" t="s">
        <v>650</v>
      </c>
      <c r="C170" s="125" t="s">
        <v>608</v>
      </c>
      <c r="D170" s="125"/>
      <c r="E170" s="79">
        <f>+'3'!F170</f>
        <v>0</v>
      </c>
      <c r="F170" s="80" t="str">
        <f>+IF(E170=BD!$I$4,BD!$J$4,IF(E170=BD!$I$5,BD!$J$5,BD!$J$6))</f>
        <v xml:space="preserve"> -</v>
      </c>
      <c r="G170" s="93" t="str">
        <f>+IF(E170=BD!$I$5,BD!E155,BD!$J$6)</f>
        <v xml:space="preserve"> -</v>
      </c>
      <c r="H170" s="93" t="str">
        <f>+IF(E170=BD!$I$4,BD!F155,IF(E170=BD!$I$5,BD!F155,BD!$J$6))</f>
        <v xml:space="preserve"> -</v>
      </c>
      <c r="I170" s="82" t="e">
        <f>+'3'!M170</f>
        <v>#DIV/0!</v>
      </c>
      <c r="J170" s="83" t="e">
        <f>+'3'!L170</f>
        <v>#DIV/0!</v>
      </c>
      <c r="K170" s="84"/>
      <c r="L170" s="83" t="str">
        <f>+IF(K170='5'!$E$31,'5'!$F$31,IF(K170='5'!$E$32,'5'!$F$32,IF(K170='5'!$E$33,'5'!$F$33,IF(K170='5'!$E$34,'5'!$F$34,"0"))))</f>
        <v>0</v>
      </c>
      <c r="M170" s="84"/>
      <c r="N170" s="83">
        <f>+IF(M170='5'!$E$42,'5'!$F$42,IF(M170='5'!$E$43,'5'!$F$43,IF(M170='5'!$E$44,'5'!$F$44,IF(M170='5'!$E$45,'5'!$F$45,0))))</f>
        <v>0</v>
      </c>
      <c r="O170" s="85" t="str">
        <f>+IF(P170&lt;=4,'5'!$E$66,IF(P170&lt;=8,'5'!$E$65,IF(P170&lt;=20,'5'!$E$64,IF(P170&lt;=40,'5'!$E$63))))</f>
        <v>Baja (B)</v>
      </c>
      <c r="P170" s="83">
        <f t="shared" si="8"/>
        <v>0</v>
      </c>
      <c r="Q170" s="85" t="e">
        <f>+IF(R170&lt;=30,'5'!$F$102,IF(R170&lt;=120,'5'!$F$100,IF(R170&lt;=500,'5'!$F$98,IF(R170&lt;=4000,'5'!$F$96,0))))</f>
        <v>#DIV/0!</v>
      </c>
      <c r="R170" s="83" t="e">
        <f t="shared" si="9"/>
        <v>#DIV/0!</v>
      </c>
      <c r="S170" s="124" t="s">
        <v>580</v>
      </c>
      <c r="T170" s="124"/>
      <c r="U170" s="124"/>
    </row>
  </sheetData>
  <sheetProtection sheet="1" objects="1" scenarios="1" formatCells="0" formatColumns="0" formatRows="0" insertColumns="0" insertRows="0" insertHyperlinks="0" deleteColumns="0" deleteRows="0" sort="0" autoFilter="0" pivotTables="0"/>
  <mergeCells count="426">
    <mergeCell ref="C167:D167"/>
    <mergeCell ref="C168:D168"/>
    <mergeCell ref="C169:D169"/>
    <mergeCell ref="C170:D170"/>
    <mergeCell ref="S158:U158"/>
    <mergeCell ref="S159:U159"/>
    <mergeCell ref="S160:U160"/>
    <mergeCell ref="S161:U161"/>
    <mergeCell ref="S162:U162"/>
    <mergeCell ref="S163:U163"/>
    <mergeCell ref="S164:U164"/>
    <mergeCell ref="S165:U165"/>
    <mergeCell ref="S166:U166"/>
    <mergeCell ref="S167:U167"/>
    <mergeCell ref="S168:U168"/>
    <mergeCell ref="S169:U169"/>
    <mergeCell ref="S170:U170"/>
    <mergeCell ref="C158:D158"/>
    <mergeCell ref="C159:D159"/>
    <mergeCell ref="C160:D160"/>
    <mergeCell ref="C161:D161"/>
    <mergeCell ref="C162:D162"/>
    <mergeCell ref="C163:D163"/>
    <mergeCell ref="C164:D164"/>
    <mergeCell ref="C165:D165"/>
    <mergeCell ref="C166:D166"/>
    <mergeCell ref="I140:R140"/>
    <mergeCell ref="I141:J141"/>
    <mergeCell ref="K141:L141"/>
    <mergeCell ref="M141:N141"/>
    <mergeCell ref="O141:P141"/>
    <mergeCell ref="Q141:R141"/>
    <mergeCell ref="I144:R144"/>
    <mergeCell ref="I145:J145"/>
    <mergeCell ref="K145:L145"/>
    <mergeCell ref="M145:N145"/>
    <mergeCell ref="O145:P145"/>
    <mergeCell ref="Q145:R145"/>
    <mergeCell ref="C156:D156"/>
    <mergeCell ref="I124:R124"/>
    <mergeCell ref="I125:J125"/>
    <mergeCell ref="K125:L125"/>
    <mergeCell ref="M125:N125"/>
    <mergeCell ref="O125:P125"/>
    <mergeCell ref="Q125:R125"/>
    <mergeCell ref="I135:R135"/>
    <mergeCell ref="I136:J136"/>
    <mergeCell ref="K136:L136"/>
    <mergeCell ref="M136:N136"/>
    <mergeCell ref="O136:P136"/>
    <mergeCell ref="Q136:R136"/>
    <mergeCell ref="I116:R116"/>
    <mergeCell ref="I117:J117"/>
    <mergeCell ref="K117:L117"/>
    <mergeCell ref="M117:N117"/>
    <mergeCell ref="O117:P117"/>
    <mergeCell ref="Q117:R117"/>
    <mergeCell ref="I120:R120"/>
    <mergeCell ref="I121:J121"/>
    <mergeCell ref="K121:L121"/>
    <mergeCell ref="M121:N121"/>
    <mergeCell ref="O121:P121"/>
    <mergeCell ref="Q121:R121"/>
    <mergeCell ref="I105:R105"/>
    <mergeCell ref="I106:J106"/>
    <mergeCell ref="K106:L106"/>
    <mergeCell ref="M106:N106"/>
    <mergeCell ref="O106:P106"/>
    <mergeCell ref="Q106:R106"/>
    <mergeCell ref="I110:R110"/>
    <mergeCell ref="I111:J111"/>
    <mergeCell ref="K111:L111"/>
    <mergeCell ref="M111:N111"/>
    <mergeCell ref="O111:P111"/>
    <mergeCell ref="Q111:R111"/>
    <mergeCell ref="I95:R95"/>
    <mergeCell ref="I96:J96"/>
    <mergeCell ref="K96:L96"/>
    <mergeCell ref="M96:N96"/>
    <mergeCell ref="O96:P96"/>
    <mergeCell ref="Q96:R96"/>
    <mergeCell ref="I100:R100"/>
    <mergeCell ref="I101:J101"/>
    <mergeCell ref="K101:L101"/>
    <mergeCell ref="M101:N101"/>
    <mergeCell ref="O101:P101"/>
    <mergeCell ref="Q101:R101"/>
    <mergeCell ref="I90:R90"/>
    <mergeCell ref="I91:J91"/>
    <mergeCell ref="K91:L91"/>
    <mergeCell ref="M91:N91"/>
    <mergeCell ref="O91:P91"/>
    <mergeCell ref="Q91:R91"/>
    <mergeCell ref="I76:J76"/>
    <mergeCell ref="K76:L76"/>
    <mergeCell ref="M76:N76"/>
    <mergeCell ref="O76:P76"/>
    <mergeCell ref="Q76:R76"/>
    <mergeCell ref="O64:P64"/>
    <mergeCell ref="Q64:R64"/>
    <mergeCell ref="I68:R68"/>
    <mergeCell ref="I69:J69"/>
    <mergeCell ref="K69:L69"/>
    <mergeCell ref="M69:N69"/>
    <mergeCell ref="O69:P69"/>
    <mergeCell ref="Q69:R69"/>
    <mergeCell ref="I75:R75"/>
    <mergeCell ref="S152:U152"/>
    <mergeCell ref="S153:U153"/>
    <mergeCell ref="I32:R32"/>
    <mergeCell ref="I33:J33"/>
    <mergeCell ref="K33:L33"/>
    <mergeCell ref="M33:N33"/>
    <mergeCell ref="O33:P33"/>
    <mergeCell ref="Q33:R33"/>
    <mergeCell ref="I53:R53"/>
    <mergeCell ref="I54:J54"/>
    <mergeCell ref="K54:L54"/>
    <mergeCell ref="M54:N54"/>
    <mergeCell ref="O54:P54"/>
    <mergeCell ref="Q54:R54"/>
    <mergeCell ref="I57:R57"/>
    <mergeCell ref="I58:J58"/>
    <mergeCell ref="K58:L58"/>
    <mergeCell ref="M58:N58"/>
    <mergeCell ref="O58:P58"/>
    <mergeCell ref="Q58:R58"/>
    <mergeCell ref="I63:R63"/>
    <mergeCell ref="I64:J64"/>
    <mergeCell ref="K64:L64"/>
    <mergeCell ref="M64:N64"/>
    <mergeCell ref="S37:U37"/>
    <mergeCell ref="S20:U20"/>
    <mergeCell ref="S21:U21"/>
    <mergeCell ref="S22:U22"/>
    <mergeCell ref="S23:U23"/>
    <mergeCell ref="S24:U24"/>
    <mergeCell ref="S25:U25"/>
    <mergeCell ref="S26:U26"/>
    <mergeCell ref="S27:U27"/>
    <mergeCell ref="S28:U28"/>
    <mergeCell ref="S125:U125"/>
    <mergeCell ref="S126:U126"/>
    <mergeCell ref="S127:U127"/>
    <mergeCell ref="S128:U128"/>
    <mergeCell ref="S129:U129"/>
    <mergeCell ref="S130:U130"/>
    <mergeCell ref="S131:U131"/>
    <mergeCell ref="S132:U132"/>
    <mergeCell ref="S133:U133"/>
    <mergeCell ref="S148:U148"/>
    <mergeCell ref="S149:U149"/>
    <mergeCell ref="S150:U150"/>
    <mergeCell ref="S151:U151"/>
    <mergeCell ref="S134:U134"/>
    <mergeCell ref="S135:U135"/>
    <mergeCell ref="S136:U136"/>
    <mergeCell ref="S137:U137"/>
    <mergeCell ref="S138:U138"/>
    <mergeCell ref="S139:U139"/>
    <mergeCell ref="S140:U140"/>
    <mergeCell ref="S141:U141"/>
    <mergeCell ref="S142:U142"/>
    <mergeCell ref="S143:U143"/>
    <mergeCell ref="S144:U144"/>
    <mergeCell ref="S145:U145"/>
    <mergeCell ref="S146:U146"/>
    <mergeCell ref="S147:U147"/>
    <mergeCell ref="S122:U122"/>
    <mergeCell ref="S123:U123"/>
    <mergeCell ref="S124:U124"/>
    <mergeCell ref="S107:U107"/>
    <mergeCell ref="S108:U108"/>
    <mergeCell ref="S109:U109"/>
    <mergeCell ref="S110:U110"/>
    <mergeCell ref="S111:U111"/>
    <mergeCell ref="S112:U112"/>
    <mergeCell ref="S113:U113"/>
    <mergeCell ref="S114:U114"/>
    <mergeCell ref="S115:U115"/>
    <mergeCell ref="S116:U116"/>
    <mergeCell ref="S117:U117"/>
    <mergeCell ref="S118:U118"/>
    <mergeCell ref="S119:U119"/>
    <mergeCell ref="S120:U120"/>
    <mergeCell ref="S121:U121"/>
    <mergeCell ref="S98:U98"/>
    <mergeCell ref="S99:U99"/>
    <mergeCell ref="S100:U100"/>
    <mergeCell ref="S101:U101"/>
    <mergeCell ref="S102:U102"/>
    <mergeCell ref="S103:U103"/>
    <mergeCell ref="S104:U104"/>
    <mergeCell ref="S105:U105"/>
    <mergeCell ref="S106:U106"/>
    <mergeCell ref="S81:U81"/>
    <mergeCell ref="S90:U90"/>
    <mergeCell ref="S91:U91"/>
    <mergeCell ref="S92:U92"/>
    <mergeCell ref="S93:U93"/>
    <mergeCell ref="S94:U94"/>
    <mergeCell ref="S95:U95"/>
    <mergeCell ref="S96:U96"/>
    <mergeCell ref="S97:U97"/>
    <mergeCell ref="S82:U82"/>
    <mergeCell ref="S83:U83"/>
    <mergeCell ref="S84:U84"/>
    <mergeCell ref="S85:U85"/>
    <mergeCell ref="S86:U86"/>
    <mergeCell ref="S87:U87"/>
    <mergeCell ref="S88:U88"/>
    <mergeCell ref="S89:U89"/>
    <mergeCell ref="S72:U72"/>
    <mergeCell ref="S73:U73"/>
    <mergeCell ref="S75:U75"/>
    <mergeCell ref="S76:U76"/>
    <mergeCell ref="S77:U77"/>
    <mergeCell ref="S78:U78"/>
    <mergeCell ref="S79:U79"/>
    <mergeCell ref="S80:U80"/>
    <mergeCell ref="S63:U63"/>
    <mergeCell ref="S64:U64"/>
    <mergeCell ref="S65:U65"/>
    <mergeCell ref="S66:U66"/>
    <mergeCell ref="S67:U67"/>
    <mergeCell ref="S68:U68"/>
    <mergeCell ref="S69:U69"/>
    <mergeCell ref="S70:U70"/>
    <mergeCell ref="S71:U71"/>
    <mergeCell ref="S54:U54"/>
    <mergeCell ref="S55:U55"/>
    <mergeCell ref="S56:U56"/>
    <mergeCell ref="S57:U57"/>
    <mergeCell ref="S58:U58"/>
    <mergeCell ref="S59:U59"/>
    <mergeCell ref="S60:U60"/>
    <mergeCell ref="S61:U61"/>
    <mergeCell ref="S62:U62"/>
    <mergeCell ref="S45:U45"/>
    <mergeCell ref="S46:U46"/>
    <mergeCell ref="S47:U47"/>
    <mergeCell ref="S48:U48"/>
    <mergeCell ref="S49:U49"/>
    <mergeCell ref="S50:U50"/>
    <mergeCell ref="S51:U51"/>
    <mergeCell ref="S52:U52"/>
    <mergeCell ref="S53:U53"/>
    <mergeCell ref="S42:U42"/>
    <mergeCell ref="S43:U43"/>
    <mergeCell ref="S44:U44"/>
    <mergeCell ref="I17:R17"/>
    <mergeCell ref="S17:U17"/>
    <mergeCell ref="I18:J18"/>
    <mergeCell ref="K18:L18"/>
    <mergeCell ref="M18:N18"/>
    <mergeCell ref="O18:P18"/>
    <mergeCell ref="Q18:R18"/>
    <mergeCell ref="S18:U18"/>
    <mergeCell ref="S19:U19"/>
    <mergeCell ref="S38:U38"/>
    <mergeCell ref="S39:U39"/>
    <mergeCell ref="S40:U40"/>
    <mergeCell ref="S41:U41"/>
    <mergeCell ref="S29:U29"/>
    <mergeCell ref="S30:U30"/>
    <mergeCell ref="S31:U31"/>
    <mergeCell ref="S32:U32"/>
    <mergeCell ref="S33:U33"/>
    <mergeCell ref="S34:U34"/>
    <mergeCell ref="S35:U35"/>
    <mergeCell ref="S36:U36"/>
    <mergeCell ref="C138:D138"/>
    <mergeCell ref="C139:D139"/>
    <mergeCell ref="C129:D129"/>
    <mergeCell ref="C130:D130"/>
    <mergeCell ref="C131:D131"/>
    <mergeCell ref="C132:D132"/>
    <mergeCell ref="C133:D133"/>
    <mergeCell ref="C134:D134"/>
    <mergeCell ref="C153:D153"/>
    <mergeCell ref="C147:D147"/>
    <mergeCell ref="C148:D148"/>
    <mergeCell ref="C149:D149"/>
    <mergeCell ref="C150:D150"/>
    <mergeCell ref="C151:D151"/>
    <mergeCell ref="C152:D152"/>
    <mergeCell ref="C141:D141"/>
    <mergeCell ref="C142:D142"/>
    <mergeCell ref="C143:D143"/>
    <mergeCell ref="C145:D145"/>
    <mergeCell ref="C146:D146"/>
    <mergeCell ref="C140:H140"/>
    <mergeCell ref="C144:H144"/>
    <mergeCell ref="C127:D127"/>
    <mergeCell ref="C128:D128"/>
    <mergeCell ref="C117:D117"/>
    <mergeCell ref="C118:D118"/>
    <mergeCell ref="C119:D119"/>
    <mergeCell ref="C121:D121"/>
    <mergeCell ref="C122:D122"/>
    <mergeCell ref="C136:D136"/>
    <mergeCell ref="C137:D137"/>
    <mergeCell ref="C135:H135"/>
    <mergeCell ref="C99:D99"/>
    <mergeCell ref="C93:D93"/>
    <mergeCell ref="C94:D94"/>
    <mergeCell ref="C96:D96"/>
    <mergeCell ref="C97:D97"/>
    <mergeCell ref="C98:D98"/>
    <mergeCell ref="C90:H90"/>
    <mergeCell ref="C95:H95"/>
    <mergeCell ref="C126:D126"/>
    <mergeCell ref="C100:H100"/>
    <mergeCell ref="C105:H105"/>
    <mergeCell ref="C110:H110"/>
    <mergeCell ref="C116:H116"/>
    <mergeCell ref="C120:H120"/>
    <mergeCell ref="C124:H124"/>
    <mergeCell ref="C101:D101"/>
    <mergeCell ref="C102:D102"/>
    <mergeCell ref="C103:D103"/>
    <mergeCell ref="C104:D104"/>
    <mergeCell ref="C111:D111"/>
    <mergeCell ref="C112:D112"/>
    <mergeCell ref="C113:D113"/>
    <mergeCell ref="C114:D114"/>
    <mergeCell ref="C115:D115"/>
    <mergeCell ref="C79:D79"/>
    <mergeCell ref="C75:H75"/>
    <mergeCell ref="C80:D80"/>
    <mergeCell ref="C81:D81"/>
    <mergeCell ref="C91:D91"/>
    <mergeCell ref="C92:D92"/>
    <mergeCell ref="C73:D73"/>
    <mergeCell ref="C76:D76"/>
    <mergeCell ref="C77:D77"/>
    <mergeCell ref="C78:D78"/>
    <mergeCell ref="B74:H74"/>
    <mergeCell ref="C82:D82"/>
    <mergeCell ref="C83:D83"/>
    <mergeCell ref="C84:D84"/>
    <mergeCell ref="C85:D85"/>
    <mergeCell ref="C86:D86"/>
    <mergeCell ref="C87:D87"/>
    <mergeCell ref="C88:D88"/>
    <mergeCell ref="C89:D89"/>
    <mergeCell ref="C71:D71"/>
    <mergeCell ref="C72:D72"/>
    <mergeCell ref="C61:D61"/>
    <mergeCell ref="C62:D62"/>
    <mergeCell ref="C64:D64"/>
    <mergeCell ref="C65:D65"/>
    <mergeCell ref="C66:D66"/>
    <mergeCell ref="C59:D59"/>
    <mergeCell ref="C60:D60"/>
    <mergeCell ref="C19:D19"/>
    <mergeCell ref="C20:D20"/>
    <mergeCell ref="C21:D21"/>
    <mergeCell ref="C22:D22"/>
    <mergeCell ref="C23:D23"/>
    <mergeCell ref="C24:D24"/>
    <mergeCell ref="B9:H9"/>
    <mergeCell ref="B10:H10"/>
    <mergeCell ref="B12:H12"/>
    <mergeCell ref="C18:D18"/>
    <mergeCell ref="C17:H17"/>
    <mergeCell ref="B16:H16"/>
    <mergeCell ref="B14:F14"/>
    <mergeCell ref="C31:D31"/>
    <mergeCell ref="C33:D33"/>
    <mergeCell ref="C34:D34"/>
    <mergeCell ref="C35:D35"/>
    <mergeCell ref="C36:D36"/>
    <mergeCell ref="C25:D25"/>
    <mergeCell ref="C26:D26"/>
    <mergeCell ref="C27:D27"/>
    <mergeCell ref="C28:D28"/>
    <mergeCell ref="C29:D29"/>
    <mergeCell ref="C30:D30"/>
    <mergeCell ref="C32:H32"/>
    <mergeCell ref="C37:D37"/>
    <mergeCell ref="C38:D38"/>
    <mergeCell ref="C39:D39"/>
    <mergeCell ref="C40:D40"/>
    <mergeCell ref="C41:D41"/>
    <mergeCell ref="C42:D42"/>
    <mergeCell ref="C49:D49"/>
    <mergeCell ref="C50:D50"/>
    <mergeCell ref="C51:D51"/>
    <mergeCell ref="C106:D106"/>
    <mergeCell ref="C107:D107"/>
    <mergeCell ref="C108:D108"/>
    <mergeCell ref="C109:D109"/>
    <mergeCell ref="C123:D123"/>
    <mergeCell ref="C125:D125"/>
    <mergeCell ref="C43:D43"/>
    <mergeCell ref="C44:D44"/>
    <mergeCell ref="C45:D45"/>
    <mergeCell ref="C46:D46"/>
    <mergeCell ref="C47:D47"/>
    <mergeCell ref="C48:D48"/>
    <mergeCell ref="C52:D52"/>
    <mergeCell ref="C54:D54"/>
    <mergeCell ref="C67:D67"/>
    <mergeCell ref="C69:D69"/>
    <mergeCell ref="C55:D55"/>
    <mergeCell ref="C56:D56"/>
    <mergeCell ref="C58:D58"/>
    <mergeCell ref="C53:H53"/>
    <mergeCell ref="C57:H57"/>
    <mergeCell ref="C63:H63"/>
    <mergeCell ref="C68:H68"/>
    <mergeCell ref="C70:D70"/>
    <mergeCell ref="S156:U156"/>
    <mergeCell ref="C157:D157"/>
    <mergeCell ref="S157:U157"/>
    <mergeCell ref="C154:H154"/>
    <mergeCell ref="I154:R154"/>
    <mergeCell ref="S154:U154"/>
    <mergeCell ref="C155:D155"/>
    <mergeCell ref="I155:J155"/>
    <mergeCell ref="K155:L155"/>
    <mergeCell ref="M155:N155"/>
    <mergeCell ref="O155:P155"/>
    <mergeCell ref="Q155:R155"/>
    <mergeCell ref="S155:U155"/>
  </mergeCells>
  <conditionalFormatting sqref="B17 B20:B31 B94 B79 B99 B104 B109 B82 B85 B88">
    <cfRule type="expression" dxfId="252" priority="492">
      <formula>$F17="NO"</formula>
    </cfRule>
  </conditionalFormatting>
  <conditionalFormatting sqref="C20:C31">
    <cfRule type="expression" dxfId="251" priority="491">
      <formula>$F20="NO"</formula>
    </cfRule>
  </conditionalFormatting>
  <conditionalFormatting sqref="B55:B56">
    <cfRule type="expression" dxfId="250" priority="479">
      <formula>$F55="NO"</formula>
    </cfRule>
  </conditionalFormatting>
  <conditionalFormatting sqref="C17">
    <cfRule type="expression" dxfId="249" priority="487">
      <formula>$F17="NO"</formula>
    </cfRule>
  </conditionalFormatting>
  <conditionalFormatting sqref="B34:B52">
    <cfRule type="expression" dxfId="248" priority="484">
      <formula>$F34="NO"</formula>
    </cfRule>
  </conditionalFormatting>
  <conditionalFormatting sqref="C34:C52">
    <cfRule type="expression" dxfId="247" priority="483">
      <formula>$F34="NO"</formula>
    </cfRule>
  </conditionalFormatting>
  <conditionalFormatting sqref="C55:C56">
    <cfRule type="expression" dxfId="246" priority="475">
      <formula>$F55="NO"</formula>
    </cfRule>
  </conditionalFormatting>
  <conditionalFormatting sqref="B92">
    <cfRule type="expression" dxfId="245" priority="447">
      <formula>$F92="NO"</formula>
    </cfRule>
  </conditionalFormatting>
  <conditionalFormatting sqref="B59:B62">
    <cfRule type="expression" dxfId="244" priority="471">
      <formula>$F59="NO"</formula>
    </cfRule>
  </conditionalFormatting>
  <conditionalFormatting sqref="B70:B73">
    <cfRule type="expression" dxfId="243" priority="461">
      <formula>$F70="NO"</formula>
    </cfRule>
  </conditionalFormatting>
  <conditionalFormatting sqref="C59:C62">
    <cfRule type="expression" dxfId="242" priority="467">
      <formula>$F59="NO"</formula>
    </cfRule>
  </conditionalFormatting>
  <conditionalFormatting sqref="C65:C67">
    <cfRule type="expression" dxfId="241" priority="462">
      <formula>$F65="NO"</formula>
    </cfRule>
  </conditionalFormatting>
  <conditionalFormatting sqref="B77 B80 B83 B86 B89">
    <cfRule type="expression" dxfId="240" priority="456">
      <formula>$F77="NO"</formula>
    </cfRule>
  </conditionalFormatting>
  <conditionalFormatting sqref="B65:B67">
    <cfRule type="expression" dxfId="239" priority="463">
      <formula>$F65="NO"</formula>
    </cfRule>
  </conditionalFormatting>
  <conditionalFormatting sqref="C70:C73">
    <cfRule type="expression" dxfId="238" priority="457">
      <formula>$F70="NO"</formula>
    </cfRule>
  </conditionalFormatting>
  <conditionalFormatting sqref="B78 B81 B84 B87">
    <cfRule type="expression" dxfId="237" priority="452">
      <formula>$F78="NO"</formula>
    </cfRule>
  </conditionalFormatting>
  <conditionalFormatting sqref="B93">
    <cfRule type="expression" dxfId="236" priority="443">
      <formula>$F93="NO"</formula>
    </cfRule>
  </conditionalFormatting>
  <conditionalFormatting sqref="C77:C89">
    <cfRule type="expression" dxfId="235" priority="448">
      <formula>$F77="NO"</formula>
    </cfRule>
  </conditionalFormatting>
  <conditionalFormatting sqref="B98">
    <cfRule type="expression" dxfId="234" priority="434">
      <formula>$F98="NO"</formula>
    </cfRule>
  </conditionalFormatting>
  <conditionalFormatting sqref="C92:C94">
    <cfRule type="expression" dxfId="233" priority="439">
      <formula>$F92="NO"</formula>
    </cfRule>
  </conditionalFormatting>
  <conditionalFormatting sqref="C97:C99">
    <cfRule type="expression" dxfId="232" priority="430">
      <formula>$F97="NO"</formula>
    </cfRule>
  </conditionalFormatting>
  <conditionalFormatting sqref="B97">
    <cfRule type="expression" dxfId="231" priority="438">
      <formula>$F97="NO"</formula>
    </cfRule>
  </conditionalFormatting>
  <conditionalFormatting sqref="B103">
    <cfRule type="expression" dxfId="230" priority="425">
      <formula>$F103="NO"</formula>
    </cfRule>
  </conditionalFormatting>
  <conditionalFormatting sqref="C102:C104">
    <cfRule type="expression" dxfId="229" priority="421">
      <formula>$F102="NO"</formula>
    </cfRule>
  </conditionalFormatting>
  <conditionalFormatting sqref="C107:C109">
    <cfRule type="expression" dxfId="228" priority="412">
      <formula>$F107="NO"</formula>
    </cfRule>
  </conditionalFormatting>
  <conditionalFormatting sqref="B102">
    <cfRule type="expression" dxfId="227" priority="429">
      <formula>$F102="NO"</formula>
    </cfRule>
  </conditionalFormatting>
  <conditionalFormatting sqref="B108">
    <cfRule type="expression" dxfId="226" priority="416">
      <formula>$F108="NO"</formula>
    </cfRule>
  </conditionalFormatting>
  <conditionalFormatting sqref="C112:C115">
    <cfRule type="expression" dxfId="225" priority="404">
      <formula>$F112="NO"</formula>
    </cfRule>
  </conditionalFormatting>
  <conditionalFormatting sqref="C118:C119">
    <cfRule type="expression" dxfId="224" priority="399">
      <formula>$F118="NO"</formula>
    </cfRule>
  </conditionalFormatting>
  <conditionalFormatting sqref="B112:B115">
    <cfRule type="expression" dxfId="223" priority="408">
      <formula>$F112="NO"</formula>
    </cfRule>
  </conditionalFormatting>
  <conditionalFormatting sqref="C122:C123">
    <cfRule type="expression" dxfId="222" priority="394">
      <formula>$F122="NO"</formula>
    </cfRule>
  </conditionalFormatting>
  <conditionalFormatting sqref="B107">
    <cfRule type="expression" dxfId="221" priority="420">
      <formula>$F107="NO"</formula>
    </cfRule>
  </conditionalFormatting>
  <conditionalFormatting sqref="B118:B119">
    <cfRule type="expression" dxfId="220" priority="403">
      <formula>$F118="NO"</formula>
    </cfRule>
  </conditionalFormatting>
  <conditionalFormatting sqref="B122:B123">
    <cfRule type="expression" dxfId="219" priority="398">
      <formula>$F122="NO"</formula>
    </cfRule>
  </conditionalFormatting>
  <conditionalFormatting sqref="B126:B134">
    <cfRule type="expression" dxfId="218" priority="381">
      <formula>$F126="NO"</formula>
    </cfRule>
  </conditionalFormatting>
  <conditionalFormatting sqref="C126:C134">
    <cfRule type="expression" dxfId="217" priority="377">
      <formula>$F126="NO"</formula>
    </cfRule>
  </conditionalFormatting>
  <conditionalFormatting sqref="C137:C139">
    <cfRule type="expression" dxfId="216" priority="369">
      <formula>$F137="NO"</formula>
    </cfRule>
  </conditionalFormatting>
  <conditionalFormatting sqref="C142:C143">
    <cfRule type="expression" dxfId="215" priority="361">
      <formula>$F142="NO"</formula>
    </cfRule>
  </conditionalFormatting>
  <conditionalFormatting sqref="B137:B139">
    <cfRule type="expression" dxfId="214" priority="370">
      <formula>$F137="NO"</formula>
    </cfRule>
  </conditionalFormatting>
  <conditionalFormatting sqref="B142:B143">
    <cfRule type="expression" dxfId="213" priority="362">
      <formula>$F142="NO"</formula>
    </cfRule>
  </conditionalFormatting>
  <conditionalFormatting sqref="B146:B153">
    <cfRule type="expression" dxfId="212" priority="348">
      <formula>$F146="NO"</formula>
    </cfRule>
  </conditionalFormatting>
  <conditionalFormatting sqref="C146:C153">
    <cfRule type="expression" dxfId="211" priority="344">
      <formula>$F146="NO"</formula>
    </cfRule>
  </conditionalFormatting>
  <conditionalFormatting sqref="B19:C19 G19:H31">
    <cfRule type="expression" dxfId="210" priority="592">
      <formula>#REF!="NO"</formula>
    </cfRule>
  </conditionalFormatting>
  <conditionalFormatting sqref="E19">
    <cfRule type="cellIs" dxfId="209" priority="245" operator="equal">
      <formula>"NO APLICA"</formula>
    </cfRule>
    <cfRule type="cellIs" dxfId="208" priority="246" operator="equal">
      <formula>"CUMPLE"</formula>
    </cfRule>
    <cfRule type="cellIs" dxfId="207" priority="247" operator="equal">
      <formula>"NO CUMPLE"</formula>
    </cfRule>
  </conditionalFormatting>
  <conditionalFormatting sqref="E20:E31">
    <cfRule type="cellIs" dxfId="206" priority="242" operator="equal">
      <formula>"NO APLICA"</formula>
    </cfRule>
    <cfRule type="cellIs" dxfId="205" priority="243" operator="equal">
      <formula>"CUMPLE"</formula>
    </cfRule>
    <cfRule type="cellIs" dxfId="204" priority="244" operator="equal">
      <formula>"NO CUMPLE"</formula>
    </cfRule>
  </conditionalFormatting>
  <conditionalFormatting sqref="G34:H52">
    <cfRule type="expression" dxfId="203" priority="241">
      <formula>#REF!="NO"</formula>
    </cfRule>
  </conditionalFormatting>
  <conditionalFormatting sqref="E34:E52">
    <cfRule type="cellIs" dxfId="202" priority="238" operator="equal">
      <formula>"NO APLICA"</formula>
    </cfRule>
    <cfRule type="cellIs" dxfId="201" priority="239" operator="equal">
      <formula>"CUMPLE"</formula>
    </cfRule>
    <cfRule type="cellIs" dxfId="200" priority="240" operator="equal">
      <formula>"NO CUMPLE"</formula>
    </cfRule>
  </conditionalFormatting>
  <conditionalFormatting sqref="G55:H56">
    <cfRule type="expression" dxfId="199" priority="237">
      <formula>#REF!="NO"</formula>
    </cfRule>
  </conditionalFormatting>
  <conditionalFormatting sqref="E55:E56">
    <cfRule type="cellIs" dxfId="198" priority="234" operator="equal">
      <formula>"NO APLICA"</formula>
    </cfRule>
    <cfRule type="cellIs" dxfId="197" priority="235" operator="equal">
      <formula>"CUMPLE"</formula>
    </cfRule>
    <cfRule type="cellIs" dxfId="196" priority="236" operator="equal">
      <formula>"NO CUMPLE"</formula>
    </cfRule>
  </conditionalFormatting>
  <conditionalFormatting sqref="G59:H62">
    <cfRule type="expression" dxfId="195" priority="233">
      <formula>#REF!="NO"</formula>
    </cfRule>
  </conditionalFormatting>
  <conditionalFormatting sqref="E59:E62">
    <cfRule type="cellIs" dxfId="194" priority="230" operator="equal">
      <formula>"NO APLICA"</formula>
    </cfRule>
    <cfRule type="cellIs" dxfId="193" priority="231" operator="equal">
      <formula>"CUMPLE"</formula>
    </cfRule>
    <cfRule type="cellIs" dxfId="192" priority="232" operator="equal">
      <formula>"NO CUMPLE"</formula>
    </cfRule>
  </conditionalFormatting>
  <conditionalFormatting sqref="G65:H67">
    <cfRule type="expression" dxfId="191" priority="229">
      <formula>#REF!="NO"</formula>
    </cfRule>
  </conditionalFormatting>
  <conditionalFormatting sqref="E65:E67">
    <cfRule type="cellIs" dxfId="190" priority="226" operator="equal">
      <formula>"NO APLICA"</formula>
    </cfRule>
    <cfRule type="cellIs" dxfId="189" priority="227" operator="equal">
      <formula>"CUMPLE"</formula>
    </cfRule>
    <cfRule type="cellIs" dxfId="188" priority="228" operator="equal">
      <formula>"NO CUMPLE"</formula>
    </cfRule>
  </conditionalFormatting>
  <conditionalFormatting sqref="E77:E89">
    <cfRule type="cellIs" dxfId="187" priority="222" operator="equal">
      <formula>"NO APLICA"</formula>
    </cfRule>
    <cfRule type="cellIs" dxfId="186" priority="223" operator="equal">
      <formula>"CUMPLE"</formula>
    </cfRule>
    <cfRule type="cellIs" dxfId="185" priority="224" operator="equal">
      <formula>"NO CUMPLE"</formula>
    </cfRule>
  </conditionalFormatting>
  <conditionalFormatting sqref="G70:H73">
    <cfRule type="expression" dxfId="184" priority="221">
      <formula>#REF!="NO"</formula>
    </cfRule>
  </conditionalFormatting>
  <conditionalFormatting sqref="E70:E73">
    <cfRule type="cellIs" dxfId="183" priority="218" operator="equal">
      <formula>"NO APLICA"</formula>
    </cfRule>
    <cfRule type="cellIs" dxfId="182" priority="219" operator="equal">
      <formula>"CUMPLE"</formula>
    </cfRule>
    <cfRule type="cellIs" dxfId="181" priority="220" operator="equal">
      <formula>"NO CUMPLE"</formula>
    </cfRule>
  </conditionalFormatting>
  <conditionalFormatting sqref="G92:H94">
    <cfRule type="expression" dxfId="180" priority="217">
      <formula>#REF!="NO"</formula>
    </cfRule>
  </conditionalFormatting>
  <conditionalFormatting sqref="E92:E94">
    <cfRule type="cellIs" dxfId="179" priority="214" operator="equal">
      <formula>"NO APLICA"</formula>
    </cfRule>
    <cfRule type="cellIs" dxfId="178" priority="215" operator="equal">
      <formula>"CUMPLE"</formula>
    </cfRule>
    <cfRule type="cellIs" dxfId="177" priority="216" operator="equal">
      <formula>"NO CUMPLE"</formula>
    </cfRule>
  </conditionalFormatting>
  <conditionalFormatting sqref="G97:H99">
    <cfRule type="expression" dxfId="176" priority="213">
      <formula>#REF!="NO"</formula>
    </cfRule>
  </conditionalFormatting>
  <conditionalFormatting sqref="E97:E99">
    <cfRule type="cellIs" dxfId="175" priority="210" operator="equal">
      <formula>"NO APLICA"</formula>
    </cfRule>
    <cfRule type="cellIs" dxfId="174" priority="211" operator="equal">
      <formula>"CUMPLE"</formula>
    </cfRule>
    <cfRule type="cellIs" dxfId="173" priority="212" operator="equal">
      <formula>"NO CUMPLE"</formula>
    </cfRule>
  </conditionalFormatting>
  <conditionalFormatting sqref="G102:H104">
    <cfRule type="expression" dxfId="172" priority="209">
      <formula>#REF!="NO"</formula>
    </cfRule>
  </conditionalFormatting>
  <conditionalFormatting sqref="E102:E104">
    <cfRule type="cellIs" dxfId="171" priority="206" operator="equal">
      <formula>"NO APLICA"</formula>
    </cfRule>
    <cfRule type="cellIs" dxfId="170" priority="207" operator="equal">
      <formula>"CUMPLE"</formula>
    </cfRule>
    <cfRule type="cellIs" dxfId="169" priority="208" operator="equal">
      <formula>"NO CUMPLE"</formula>
    </cfRule>
  </conditionalFormatting>
  <conditionalFormatting sqref="G107:H109">
    <cfRule type="expression" dxfId="168" priority="205">
      <formula>#REF!="NO"</formula>
    </cfRule>
  </conditionalFormatting>
  <conditionalFormatting sqref="E107:E109">
    <cfRule type="cellIs" dxfId="167" priority="202" operator="equal">
      <formula>"NO APLICA"</formula>
    </cfRule>
    <cfRule type="cellIs" dxfId="166" priority="203" operator="equal">
      <formula>"CUMPLE"</formula>
    </cfRule>
    <cfRule type="cellIs" dxfId="165" priority="204" operator="equal">
      <formula>"NO CUMPLE"</formula>
    </cfRule>
  </conditionalFormatting>
  <conditionalFormatting sqref="G112:H115">
    <cfRule type="expression" dxfId="164" priority="201">
      <formula>#REF!="NO"</formula>
    </cfRule>
  </conditionalFormatting>
  <conditionalFormatting sqref="E112:E115">
    <cfRule type="cellIs" dxfId="163" priority="198" operator="equal">
      <formula>"NO APLICA"</formula>
    </cfRule>
    <cfRule type="cellIs" dxfId="162" priority="199" operator="equal">
      <formula>"CUMPLE"</formula>
    </cfRule>
    <cfRule type="cellIs" dxfId="161" priority="200" operator="equal">
      <formula>"NO CUMPLE"</formula>
    </cfRule>
  </conditionalFormatting>
  <conditionalFormatting sqref="G118:H119">
    <cfRule type="expression" dxfId="160" priority="197">
      <formula>#REF!="NO"</formula>
    </cfRule>
  </conditionalFormatting>
  <conditionalFormatting sqref="E118:E119">
    <cfRule type="cellIs" dxfId="159" priority="194" operator="equal">
      <formula>"NO APLICA"</formula>
    </cfRule>
    <cfRule type="cellIs" dxfId="158" priority="195" operator="equal">
      <formula>"CUMPLE"</formula>
    </cfRule>
    <cfRule type="cellIs" dxfId="157" priority="196" operator="equal">
      <formula>"NO CUMPLE"</formula>
    </cfRule>
  </conditionalFormatting>
  <conditionalFormatting sqref="G122:H123">
    <cfRule type="expression" dxfId="156" priority="193">
      <formula>#REF!="NO"</formula>
    </cfRule>
  </conditionalFormatting>
  <conditionalFormatting sqref="E122:E123">
    <cfRule type="cellIs" dxfId="155" priority="190" operator="equal">
      <formula>"NO APLICA"</formula>
    </cfRule>
    <cfRule type="cellIs" dxfId="154" priority="191" operator="equal">
      <formula>"CUMPLE"</formula>
    </cfRule>
    <cfRule type="cellIs" dxfId="153" priority="192" operator="equal">
      <formula>"NO CUMPLE"</formula>
    </cfRule>
  </conditionalFormatting>
  <conditionalFormatting sqref="G126:H134">
    <cfRule type="expression" dxfId="152" priority="189">
      <formula>#REF!="NO"</formula>
    </cfRule>
  </conditionalFormatting>
  <conditionalFormatting sqref="E126:E134">
    <cfRule type="cellIs" dxfId="151" priority="186" operator="equal">
      <formula>"NO APLICA"</formula>
    </cfRule>
    <cfRule type="cellIs" dxfId="150" priority="187" operator="equal">
      <formula>"CUMPLE"</formula>
    </cfRule>
    <cfRule type="cellIs" dxfId="149" priority="188" operator="equal">
      <formula>"NO CUMPLE"</formula>
    </cfRule>
  </conditionalFormatting>
  <conditionalFormatting sqref="G137:H139">
    <cfRule type="expression" dxfId="148" priority="185">
      <formula>#REF!="NO"</formula>
    </cfRule>
  </conditionalFormatting>
  <conditionalFormatting sqref="E137:E139">
    <cfRule type="cellIs" dxfId="147" priority="182" operator="equal">
      <formula>"NO APLICA"</formula>
    </cfRule>
    <cfRule type="cellIs" dxfId="146" priority="183" operator="equal">
      <formula>"CUMPLE"</formula>
    </cfRule>
    <cfRule type="cellIs" dxfId="145" priority="184" operator="equal">
      <formula>"NO CUMPLE"</formula>
    </cfRule>
  </conditionalFormatting>
  <conditionalFormatting sqref="G142:H143">
    <cfRule type="expression" dxfId="144" priority="181">
      <formula>#REF!="NO"</formula>
    </cfRule>
  </conditionalFormatting>
  <conditionalFormatting sqref="E142:E143">
    <cfRule type="cellIs" dxfId="143" priority="178" operator="equal">
      <formula>"NO APLICA"</formula>
    </cfRule>
    <cfRule type="cellIs" dxfId="142" priority="179" operator="equal">
      <formula>"CUMPLE"</formula>
    </cfRule>
    <cfRule type="cellIs" dxfId="141" priority="180" operator="equal">
      <formula>"NO CUMPLE"</formula>
    </cfRule>
  </conditionalFormatting>
  <conditionalFormatting sqref="G146:H153">
    <cfRule type="expression" dxfId="140" priority="173">
      <formula>#REF!="NO"</formula>
    </cfRule>
  </conditionalFormatting>
  <conditionalFormatting sqref="E146:E153">
    <cfRule type="cellIs" dxfId="139" priority="170" operator="equal">
      <formula>"NO APLICA"</formula>
    </cfRule>
    <cfRule type="cellIs" dxfId="138" priority="171" operator="equal">
      <formula>"CUMPLE"</formula>
    </cfRule>
    <cfRule type="cellIs" dxfId="137" priority="172" operator="equal">
      <formula>"NO CUMPLE"</formula>
    </cfRule>
  </conditionalFormatting>
  <conditionalFormatting sqref="B32">
    <cfRule type="expression" dxfId="136" priority="72">
      <formula>$F32="NO"</formula>
    </cfRule>
  </conditionalFormatting>
  <conditionalFormatting sqref="C32">
    <cfRule type="expression" dxfId="135" priority="71">
      <formula>$F32="NO"</formula>
    </cfRule>
  </conditionalFormatting>
  <conditionalFormatting sqref="B53">
    <cfRule type="expression" dxfId="134" priority="70">
      <formula>$F53="NO"</formula>
    </cfRule>
  </conditionalFormatting>
  <conditionalFormatting sqref="C53">
    <cfRule type="expression" dxfId="133" priority="69">
      <formula>$F53="NO"</formula>
    </cfRule>
  </conditionalFormatting>
  <conditionalFormatting sqref="B57">
    <cfRule type="expression" dxfId="132" priority="68">
      <formula>$F57="NO"</formula>
    </cfRule>
  </conditionalFormatting>
  <conditionalFormatting sqref="C57">
    <cfRule type="expression" dxfId="131" priority="67">
      <formula>$F57="NO"</formula>
    </cfRule>
  </conditionalFormatting>
  <conditionalFormatting sqref="B63">
    <cfRule type="expression" dxfId="130" priority="66">
      <formula>$F63="NO"</formula>
    </cfRule>
  </conditionalFormatting>
  <conditionalFormatting sqref="C63">
    <cfRule type="expression" dxfId="129" priority="65">
      <formula>$F63="NO"</formula>
    </cfRule>
  </conditionalFormatting>
  <conditionalFormatting sqref="B68">
    <cfRule type="expression" dxfId="128" priority="64">
      <formula>$F68="NO"</formula>
    </cfRule>
  </conditionalFormatting>
  <conditionalFormatting sqref="C68">
    <cfRule type="expression" dxfId="127" priority="63">
      <formula>$F68="NO"</formula>
    </cfRule>
  </conditionalFormatting>
  <conditionalFormatting sqref="B75">
    <cfRule type="expression" dxfId="126" priority="62">
      <formula>$F75="NO"</formula>
    </cfRule>
  </conditionalFormatting>
  <conditionalFormatting sqref="C75">
    <cfRule type="expression" dxfId="125" priority="61">
      <formula>$F75="NO"</formula>
    </cfRule>
  </conditionalFormatting>
  <conditionalFormatting sqref="B90">
    <cfRule type="expression" dxfId="124" priority="60">
      <formula>$F90="NO"</formula>
    </cfRule>
  </conditionalFormatting>
  <conditionalFormatting sqref="C90">
    <cfRule type="expression" dxfId="123" priority="59">
      <formula>$F90="NO"</formula>
    </cfRule>
  </conditionalFormatting>
  <conditionalFormatting sqref="B95">
    <cfRule type="expression" dxfId="122" priority="58">
      <formula>$F95="NO"</formula>
    </cfRule>
  </conditionalFormatting>
  <conditionalFormatting sqref="C95">
    <cfRule type="expression" dxfId="121" priority="57">
      <formula>$F95="NO"</formula>
    </cfRule>
  </conditionalFormatting>
  <conditionalFormatting sqref="B100">
    <cfRule type="expression" dxfId="120" priority="56">
      <formula>$F100="NO"</formula>
    </cfRule>
  </conditionalFormatting>
  <conditionalFormatting sqref="C100">
    <cfRule type="expression" dxfId="119" priority="55">
      <formula>$F100="NO"</formula>
    </cfRule>
  </conditionalFormatting>
  <conditionalFormatting sqref="B105">
    <cfRule type="expression" dxfId="118" priority="54">
      <formula>$F105="NO"</formula>
    </cfRule>
  </conditionalFormatting>
  <conditionalFormatting sqref="C105">
    <cfRule type="expression" dxfId="117" priority="53">
      <formula>$F105="NO"</formula>
    </cfRule>
  </conditionalFormatting>
  <conditionalFormatting sqref="B110">
    <cfRule type="expression" dxfId="116" priority="52">
      <formula>$F110="NO"</formula>
    </cfRule>
  </conditionalFormatting>
  <conditionalFormatting sqref="C110">
    <cfRule type="expression" dxfId="115" priority="51">
      <formula>$F110="NO"</formula>
    </cfRule>
  </conditionalFormatting>
  <conditionalFormatting sqref="B116">
    <cfRule type="expression" dxfId="114" priority="50">
      <formula>$F116="NO"</formula>
    </cfRule>
  </conditionalFormatting>
  <conditionalFormatting sqref="C116">
    <cfRule type="expression" dxfId="113" priority="49">
      <formula>$F116="NO"</formula>
    </cfRule>
  </conditionalFormatting>
  <conditionalFormatting sqref="B120">
    <cfRule type="expression" dxfId="112" priority="48">
      <formula>$F120="NO"</formula>
    </cfRule>
  </conditionalFormatting>
  <conditionalFormatting sqref="C120">
    <cfRule type="expression" dxfId="111" priority="47">
      <formula>$F120="NO"</formula>
    </cfRule>
  </conditionalFormatting>
  <conditionalFormatting sqref="B124">
    <cfRule type="expression" dxfId="110" priority="46">
      <formula>$F124="NO"</formula>
    </cfRule>
  </conditionalFormatting>
  <conditionalFormatting sqref="C124">
    <cfRule type="expression" dxfId="109" priority="45">
      <formula>$F124="NO"</formula>
    </cfRule>
  </conditionalFormatting>
  <conditionalFormatting sqref="B135">
    <cfRule type="expression" dxfId="108" priority="44">
      <formula>$F135="NO"</formula>
    </cfRule>
  </conditionalFormatting>
  <conditionalFormatting sqref="C135">
    <cfRule type="expression" dxfId="107" priority="43">
      <formula>$F135="NO"</formula>
    </cfRule>
  </conditionalFormatting>
  <conditionalFormatting sqref="B140">
    <cfRule type="expression" dxfId="106" priority="42">
      <formula>$F140="NO"</formula>
    </cfRule>
  </conditionalFormatting>
  <conditionalFormatting sqref="C140">
    <cfRule type="expression" dxfId="105" priority="41">
      <formula>$F140="NO"</formula>
    </cfRule>
  </conditionalFormatting>
  <conditionalFormatting sqref="B144">
    <cfRule type="expression" dxfId="104" priority="40">
      <formula>$F144="NO"</formula>
    </cfRule>
  </conditionalFormatting>
  <conditionalFormatting sqref="C144">
    <cfRule type="expression" dxfId="103" priority="39">
      <formula>$F144="NO"</formula>
    </cfRule>
  </conditionalFormatting>
  <conditionalFormatting sqref="B154">
    <cfRule type="expression" dxfId="102" priority="28">
      <formula>$F154="NO"</formula>
    </cfRule>
  </conditionalFormatting>
  <conditionalFormatting sqref="C154">
    <cfRule type="expression" dxfId="101" priority="27">
      <formula>$F154="NO"</formula>
    </cfRule>
  </conditionalFormatting>
  <conditionalFormatting sqref="B156:B170">
    <cfRule type="expression" dxfId="100" priority="22">
      <formula>$F156="NO"</formula>
    </cfRule>
  </conditionalFormatting>
  <conditionalFormatting sqref="C156:C170">
    <cfRule type="expression" dxfId="99" priority="21">
      <formula>$F156="NO"</formula>
    </cfRule>
  </conditionalFormatting>
  <conditionalFormatting sqref="G156:H170">
    <cfRule type="expression" dxfId="98" priority="20">
      <formula>#REF!="NO"</formula>
    </cfRule>
  </conditionalFormatting>
  <conditionalFormatting sqref="E156:E170">
    <cfRule type="cellIs" dxfId="97" priority="17" operator="equal">
      <formula>"NO APLICA"</formula>
    </cfRule>
    <cfRule type="cellIs" dxfId="96" priority="18" operator="equal">
      <formula>"CUMPLE"</formula>
    </cfRule>
    <cfRule type="cellIs" dxfId="95" priority="19" operator="equal">
      <formula>"NO CUMPLE"</formula>
    </cfRule>
  </conditionalFormatting>
  <conditionalFormatting sqref="G77:G89">
    <cfRule type="expression" dxfId="94" priority="2">
      <formula>#REF!="NO"</formula>
    </cfRule>
  </conditionalFormatting>
  <conditionalFormatting sqref="H77:H89">
    <cfRule type="expression" dxfId="93" priority="1">
      <formula>#REF!="NO"</formula>
    </cfRule>
  </conditionalFormatting>
  <dataValidations xWindow="1225" yWindow="782" count="5">
    <dataValidation type="list" allowBlank="1" showInputMessage="1" showErrorMessage="1" prompt="El Nivel de Probabilidad (NP). Es una medida de la frecuencia con la que se puede dar la amenaza dentro del conjunto de amenazas." sqref="K19:K31 K34:K52 K55:K56 K59:K62 K65:K67 K70:K73 K156:K170 K92:K94 K97:K99 K102:K104 K107:K109 K112:K115 K118:K119 K122:K123 K126:K134 K137:K139 K142:K143 K146:K153 K77:K89">
      <formula1>"Muy Alta,Alta,Media,Baja"</formula1>
    </dataValidation>
    <dataValidation type="list" allowBlank="1" showInputMessage="1" showErrorMessage="1" prompt="El Nivel de Consecuencia (NC). Es una medida relacionada con las consecuencias del fenómeno sobre los trabajadores." sqref="M19:M31 M34:M52 M55:M56 M59:M62 M65:M67 M70:M73 M156:M170 M92:M94 M97:M99 M102:M104 M107:M109 M112:M115 M118:M119 M122:M123 M126:M134 M137:M139 M142:M143 M146:M153 M77:M89">
      <formula1>"Lesiones muy graves o fatales,Lesiones graves,Lesiones medias,Lesiones leves"</formula1>
    </dataValidation>
    <dataValidation allowBlank="1" showInputMessage="1" showErrorMessage="1" prompt="Nivel de Amenaza (NA). El nivel de amenaza corresponde a la probabilidad de que se materialice un determinado suceso y las consecuencias que puede generar en la salud de los trabajadores del centro de trabajo." sqref="O19:O31 O34:O52 O55:O56 O59:O62 O65:O67 O70:O73 O156:O170 O92:O94 O97:O99 O102:O104 O107:O109 O112:O115 O118:O119 O122:O123 O126:O134 O137:O139 O142:O143 O146:O153 O77:O89"/>
    <dataValidation allowBlank="1" showInputMessage="1" showErrorMessage="1" prompt="Nivel de Vulnerabilidad (NV). En este método se llama nivel de vulnerabilidad (NV) al rango que representa el numero de medidas de control asociadas a una amenaza." sqref="I19:I31 I34:I52 I55:I56 I59:I62 I65:I67 I70:I73 I156:I170 I92:I94 I97:I99 I102:I104 I107:I109 I112:I115 I118:I119 I122:I123 I126:I134 I137:I139 I142:I143 I146:I153 I77:I89"/>
    <dataValidation allowBlank="1" showInputMessage="1" showErrorMessage="1" prompt="Nivel de Riesgo (NR). El nivel de riesgo se determina mediante la agrupación de los diferentes valores obtenidos, estableciendo bloques de priorización de las intervenciones en cuatro niveles." sqref="Q19:Q31 Q34:Q52 Q55:Q56 Q59:Q62 Q65:Q67 Q70:Q73 Q156:Q170 Q92:Q94 Q97:Q99 Q102:Q104 Q107:Q109 Q112:Q115 Q118:Q119 Q122:Q123 Q126:Q134 Q137:Q139 Q142:Q143 Q146:Q153 Q77:Q89"/>
  </dataValidations>
  <printOptions horizontalCentered="1"/>
  <pageMargins left="0.70866141732283472" right="0.70866141732283472" top="0.74803149606299213" bottom="0.74803149606299213" header="0.31496062992125984" footer="0.31496062992125984"/>
  <pageSetup paperSize="9" scale="46" fitToHeight="3"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45" operator="equal" id="{F4D6AAE2-7E0C-4F44-B593-AFE109E0E170}">
            <xm:f>'5'!$F$96</xm:f>
            <x14:dxf>
              <fill>
                <patternFill>
                  <bgColor rgb="FFFF0000"/>
                </patternFill>
              </fill>
            </x14:dxf>
          </x14:cfRule>
          <x14:cfRule type="cellIs" priority="146" operator="equal" id="{52C3C035-C838-4459-8929-A0D251E6BBE4}">
            <xm:f>'5'!$F$98</xm:f>
            <x14:dxf>
              <fill>
                <patternFill>
                  <bgColor rgb="FFFFC000"/>
                </patternFill>
              </fill>
            </x14:dxf>
          </x14:cfRule>
          <x14:cfRule type="cellIs" priority="147" operator="equal" id="{A2D92ED6-96D9-4E36-9443-D252A9EE01A9}">
            <xm:f>'5'!$F$100</xm:f>
            <x14:dxf>
              <font>
                <color rgb="FF9C6500"/>
              </font>
              <fill>
                <patternFill>
                  <bgColor rgb="FFFFEB9C"/>
                </patternFill>
              </fill>
            </x14:dxf>
          </x14:cfRule>
          <x14:cfRule type="cellIs" priority="148" operator="equal" id="{1BD6E2E3-CEEB-4B79-9A84-F68BD5556859}">
            <xm:f>'5'!$F$102</xm:f>
            <x14:dxf>
              <font>
                <color rgb="FF006100"/>
              </font>
              <fill>
                <patternFill>
                  <bgColor rgb="FFC6EFCE"/>
                </patternFill>
              </fill>
            </x14:dxf>
          </x14:cfRule>
          <xm:sqref>Q19</xm:sqref>
        </x14:conditionalFormatting>
        <x14:conditionalFormatting xmlns:xm="http://schemas.microsoft.com/office/excel/2006/main">
          <x14:cfRule type="cellIs" priority="141" operator="equal" id="{91DEE8B4-93D9-44A1-9288-FD2CCD57F57B}">
            <xm:f>'5'!$F$96</xm:f>
            <x14:dxf>
              <fill>
                <patternFill>
                  <bgColor rgb="FFFF0000"/>
                </patternFill>
              </fill>
            </x14:dxf>
          </x14:cfRule>
          <x14:cfRule type="cellIs" priority="142" operator="equal" id="{8255E4BA-6890-4FB5-B11D-A2AF4F891D21}">
            <xm:f>'5'!$F$98</xm:f>
            <x14:dxf>
              <fill>
                <patternFill>
                  <bgColor rgb="FFFFC000"/>
                </patternFill>
              </fill>
            </x14:dxf>
          </x14:cfRule>
          <x14:cfRule type="cellIs" priority="143" operator="equal" id="{1C3D6EBE-FC13-4503-BE84-48D9AD04D191}">
            <xm:f>'5'!$F$100</xm:f>
            <x14:dxf>
              <font>
                <color rgb="FF9C6500"/>
              </font>
              <fill>
                <patternFill>
                  <bgColor rgb="FFFFEB9C"/>
                </patternFill>
              </fill>
            </x14:dxf>
          </x14:cfRule>
          <x14:cfRule type="cellIs" priority="144" operator="equal" id="{5ABCDB21-AED9-4B36-AAA7-DC66CFA8512E}">
            <xm:f>'5'!$F$102</xm:f>
            <x14:dxf>
              <font>
                <color rgb="FF006100"/>
              </font>
              <fill>
                <patternFill>
                  <bgColor rgb="FFC6EFCE"/>
                </patternFill>
              </fill>
            </x14:dxf>
          </x14:cfRule>
          <xm:sqref>Q20:Q31</xm:sqref>
        </x14:conditionalFormatting>
        <x14:conditionalFormatting xmlns:xm="http://schemas.microsoft.com/office/excel/2006/main">
          <x14:cfRule type="cellIs" priority="137" operator="equal" id="{FD2DE766-DE27-42C4-BB65-85AF013817E5}">
            <xm:f>'5'!$F$96</xm:f>
            <x14:dxf>
              <fill>
                <patternFill>
                  <bgColor rgb="FFFF0000"/>
                </patternFill>
              </fill>
            </x14:dxf>
          </x14:cfRule>
          <x14:cfRule type="cellIs" priority="138" operator="equal" id="{A3B18099-ACA1-49A5-8F59-68C157A12CAC}">
            <xm:f>'5'!$F$98</xm:f>
            <x14:dxf>
              <fill>
                <patternFill>
                  <bgColor rgb="FFFFC000"/>
                </patternFill>
              </fill>
            </x14:dxf>
          </x14:cfRule>
          <x14:cfRule type="cellIs" priority="139" operator="equal" id="{D22D6551-B408-4C82-8102-D07F3A8077C1}">
            <xm:f>'5'!$F$100</xm:f>
            <x14:dxf>
              <font>
                <color rgb="FF9C6500"/>
              </font>
              <fill>
                <patternFill>
                  <bgColor rgb="FFFFEB9C"/>
                </patternFill>
              </fill>
            </x14:dxf>
          </x14:cfRule>
          <x14:cfRule type="cellIs" priority="140" operator="equal" id="{3054B757-2AA3-4373-8A59-FF10876FE87A}">
            <xm:f>'5'!$F$102</xm:f>
            <x14:dxf>
              <font>
                <color rgb="FF006100"/>
              </font>
              <fill>
                <patternFill>
                  <bgColor rgb="FFC6EFCE"/>
                </patternFill>
              </fill>
            </x14:dxf>
          </x14:cfRule>
          <xm:sqref>Q34:Q52</xm:sqref>
        </x14:conditionalFormatting>
        <x14:conditionalFormatting xmlns:xm="http://schemas.microsoft.com/office/excel/2006/main">
          <x14:cfRule type="cellIs" priority="133" operator="equal" id="{7BAA287B-DC50-44DA-816B-4FF4A6E852EC}">
            <xm:f>'5'!$F$96</xm:f>
            <x14:dxf>
              <fill>
                <patternFill>
                  <bgColor rgb="FFFF0000"/>
                </patternFill>
              </fill>
            </x14:dxf>
          </x14:cfRule>
          <x14:cfRule type="cellIs" priority="134" operator="equal" id="{AE96D432-3EB9-47D4-AA54-19EBA74CAA84}">
            <xm:f>'5'!$F$98</xm:f>
            <x14:dxf>
              <fill>
                <patternFill>
                  <bgColor rgb="FFFFC000"/>
                </patternFill>
              </fill>
            </x14:dxf>
          </x14:cfRule>
          <x14:cfRule type="cellIs" priority="135" operator="equal" id="{39289CDD-587E-4782-9FD9-2FF4133A0C1E}">
            <xm:f>'5'!$F$100</xm:f>
            <x14:dxf>
              <font>
                <color rgb="FF9C6500"/>
              </font>
              <fill>
                <patternFill>
                  <bgColor rgb="FFFFEB9C"/>
                </patternFill>
              </fill>
            </x14:dxf>
          </x14:cfRule>
          <x14:cfRule type="cellIs" priority="136" operator="equal" id="{0B47FF47-40A5-4432-A908-4D85FCE24E3A}">
            <xm:f>'5'!$F$102</xm:f>
            <x14:dxf>
              <font>
                <color rgb="FF006100"/>
              </font>
              <fill>
                <patternFill>
                  <bgColor rgb="FFC6EFCE"/>
                </patternFill>
              </fill>
            </x14:dxf>
          </x14:cfRule>
          <xm:sqref>Q55:Q56</xm:sqref>
        </x14:conditionalFormatting>
        <x14:conditionalFormatting xmlns:xm="http://schemas.microsoft.com/office/excel/2006/main">
          <x14:cfRule type="cellIs" priority="129" operator="equal" id="{5A3EF60D-8361-44BB-82E4-7C5A23538B2A}">
            <xm:f>'5'!$F$96</xm:f>
            <x14:dxf>
              <fill>
                <patternFill>
                  <bgColor rgb="FFFF0000"/>
                </patternFill>
              </fill>
            </x14:dxf>
          </x14:cfRule>
          <x14:cfRule type="cellIs" priority="130" operator="equal" id="{4470898E-4003-462B-9ED4-8CB8CAF43207}">
            <xm:f>'5'!$F$98</xm:f>
            <x14:dxf>
              <fill>
                <patternFill>
                  <bgColor rgb="FFFFC000"/>
                </patternFill>
              </fill>
            </x14:dxf>
          </x14:cfRule>
          <x14:cfRule type="cellIs" priority="131" operator="equal" id="{A25D0B14-E8E4-4115-8DB2-F05FBB5D8FE3}">
            <xm:f>'5'!$F$100</xm:f>
            <x14:dxf>
              <font>
                <color rgb="FF9C6500"/>
              </font>
              <fill>
                <patternFill>
                  <bgColor rgb="FFFFEB9C"/>
                </patternFill>
              </fill>
            </x14:dxf>
          </x14:cfRule>
          <x14:cfRule type="cellIs" priority="132" operator="equal" id="{993E6CFC-EDF1-4D63-850E-AE14E69C09B1}">
            <xm:f>'5'!$F$102</xm:f>
            <x14:dxf>
              <font>
                <color rgb="FF006100"/>
              </font>
              <fill>
                <patternFill>
                  <bgColor rgb="FFC6EFCE"/>
                </patternFill>
              </fill>
            </x14:dxf>
          </x14:cfRule>
          <xm:sqref>Q59:Q62</xm:sqref>
        </x14:conditionalFormatting>
        <x14:conditionalFormatting xmlns:xm="http://schemas.microsoft.com/office/excel/2006/main">
          <x14:cfRule type="cellIs" priority="125" operator="equal" id="{02D5AFD5-F54F-405C-9128-B8A934C5298F}">
            <xm:f>'5'!$F$96</xm:f>
            <x14:dxf>
              <fill>
                <patternFill>
                  <bgColor rgb="FFFF0000"/>
                </patternFill>
              </fill>
            </x14:dxf>
          </x14:cfRule>
          <x14:cfRule type="cellIs" priority="126" operator="equal" id="{120B9DCB-53E6-4387-999D-E952581B17AF}">
            <xm:f>'5'!$F$98</xm:f>
            <x14:dxf>
              <fill>
                <patternFill>
                  <bgColor rgb="FFFFC000"/>
                </patternFill>
              </fill>
            </x14:dxf>
          </x14:cfRule>
          <x14:cfRule type="cellIs" priority="127" operator="equal" id="{25A1C2F2-BA84-4D3B-A617-C20AC61D1E43}">
            <xm:f>'5'!$F$100</xm:f>
            <x14:dxf>
              <font>
                <color rgb="FF9C6500"/>
              </font>
              <fill>
                <patternFill>
                  <bgColor rgb="FFFFEB9C"/>
                </patternFill>
              </fill>
            </x14:dxf>
          </x14:cfRule>
          <x14:cfRule type="cellIs" priority="128" operator="equal" id="{1B7AC8C3-DC1A-4A81-A59C-A78A291AC4FE}">
            <xm:f>'5'!$F$102</xm:f>
            <x14:dxf>
              <font>
                <color rgb="FF006100"/>
              </font>
              <fill>
                <patternFill>
                  <bgColor rgb="FFC6EFCE"/>
                </patternFill>
              </fill>
            </x14:dxf>
          </x14:cfRule>
          <xm:sqref>Q65:Q67</xm:sqref>
        </x14:conditionalFormatting>
        <x14:conditionalFormatting xmlns:xm="http://schemas.microsoft.com/office/excel/2006/main">
          <x14:cfRule type="cellIs" priority="121" operator="equal" id="{68A98D06-3F24-438E-97AF-ACB093B2041B}">
            <xm:f>'5'!$F$96</xm:f>
            <x14:dxf>
              <fill>
                <patternFill>
                  <bgColor rgb="FFFF0000"/>
                </patternFill>
              </fill>
            </x14:dxf>
          </x14:cfRule>
          <x14:cfRule type="cellIs" priority="122" operator="equal" id="{17C547B3-44F4-4E18-B1AB-7E62513E8272}">
            <xm:f>'5'!$F$98</xm:f>
            <x14:dxf>
              <fill>
                <patternFill>
                  <bgColor rgb="FFFFC000"/>
                </patternFill>
              </fill>
            </x14:dxf>
          </x14:cfRule>
          <x14:cfRule type="cellIs" priority="123" operator="equal" id="{08774318-C63E-4E8F-8C7C-1313CDE163E8}">
            <xm:f>'5'!$F$100</xm:f>
            <x14:dxf>
              <font>
                <color rgb="FF9C6500"/>
              </font>
              <fill>
                <patternFill>
                  <bgColor rgb="FFFFEB9C"/>
                </patternFill>
              </fill>
            </x14:dxf>
          </x14:cfRule>
          <x14:cfRule type="cellIs" priority="124" operator="equal" id="{4D6F9DD8-CE37-454A-9445-19A372F647AD}">
            <xm:f>'5'!$F$102</xm:f>
            <x14:dxf>
              <font>
                <color rgb="FF006100"/>
              </font>
              <fill>
                <patternFill>
                  <bgColor rgb="FFC6EFCE"/>
                </patternFill>
              </fill>
            </x14:dxf>
          </x14:cfRule>
          <xm:sqref>Q70:Q73</xm:sqref>
        </x14:conditionalFormatting>
        <x14:conditionalFormatting xmlns:xm="http://schemas.microsoft.com/office/excel/2006/main">
          <x14:cfRule type="cellIs" priority="117" operator="equal" id="{A7A35F1F-795F-480B-912E-549FB704550F}">
            <xm:f>'5'!$F$96</xm:f>
            <x14:dxf>
              <fill>
                <patternFill>
                  <bgColor rgb="FFFF0000"/>
                </patternFill>
              </fill>
            </x14:dxf>
          </x14:cfRule>
          <x14:cfRule type="cellIs" priority="118" operator="equal" id="{4F0C155B-889F-4211-AA84-3C146ABCFB1A}">
            <xm:f>'5'!$F$98</xm:f>
            <x14:dxf>
              <fill>
                <patternFill>
                  <bgColor rgb="FFFFC000"/>
                </patternFill>
              </fill>
            </x14:dxf>
          </x14:cfRule>
          <x14:cfRule type="cellIs" priority="119" operator="equal" id="{B25A1484-97C3-4C60-B2E0-3D6D2080BB82}">
            <xm:f>'5'!$F$100</xm:f>
            <x14:dxf>
              <font>
                <color rgb="FF9C6500"/>
              </font>
              <fill>
                <patternFill>
                  <bgColor rgb="FFFFEB9C"/>
                </patternFill>
              </fill>
            </x14:dxf>
          </x14:cfRule>
          <x14:cfRule type="cellIs" priority="120" operator="equal" id="{D8EA9847-F46D-4589-997C-D1E73F79B72B}">
            <xm:f>'5'!$F$102</xm:f>
            <x14:dxf>
              <font>
                <color rgb="FF006100"/>
              </font>
              <fill>
                <patternFill>
                  <bgColor rgb="FFC6EFCE"/>
                </patternFill>
              </fill>
            </x14:dxf>
          </x14:cfRule>
          <xm:sqref>Q77:Q89</xm:sqref>
        </x14:conditionalFormatting>
        <x14:conditionalFormatting xmlns:xm="http://schemas.microsoft.com/office/excel/2006/main">
          <x14:cfRule type="cellIs" priority="113" operator="equal" id="{5762C503-946D-4F65-B49C-2F5FAD0A652B}">
            <xm:f>'5'!$F$96</xm:f>
            <x14:dxf>
              <fill>
                <patternFill>
                  <bgColor rgb="FFFF0000"/>
                </patternFill>
              </fill>
            </x14:dxf>
          </x14:cfRule>
          <x14:cfRule type="cellIs" priority="114" operator="equal" id="{E8B0E921-F580-4469-8B41-713527AA998F}">
            <xm:f>'5'!$F$98</xm:f>
            <x14:dxf>
              <fill>
                <patternFill>
                  <bgColor rgb="FFFFC000"/>
                </patternFill>
              </fill>
            </x14:dxf>
          </x14:cfRule>
          <x14:cfRule type="cellIs" priority="115" operator="equal" id="{4EDDD2F3-D319-4AD3-ADC6-27AB90DD5035}">
            <xm:f>'5'!$F$100</xm:f>
            <x14:dxf>
              <font>
                <color rgb="FF9C6500"/>
              </font>
              <fill>
                <patternFill>
                  <bgColor rgb="FFFFEB9C"/>
                </patternFill>
              </fill>
            </x14:dxf>
          </x14:cfRule>
          <x14:cfRule type="cellIs" priority="116" operator="equal" id="{E5EBF2C4-E928-46CE-BF3E-5D3035A72F3E}">
            <xm:f>'5'!$F$102</xm:f>
            <x14:dxf>
              <font>
                <color rgb="FF006100"/>
              </font>
              <fill>
                <patternFill>
                  <bgColor rgb="FFC6EFCE"/>
                </patternFill>
              </fill>
            </x14:dxf>
          </x14:cfRule>
          <xm:sqref>Q92:Q94</xm:sqref>
        </x14:conditionalFormatting>
        <x14:conditionalFormatting xmlns:xm="http://schemas.microsoft.com/office/excel/2006/main">
          <x14:cfRule type="cellIs" priority="109" operator="equal" id="{89718C04-C59D-46FD-9F16-48DFAF783A97}">
            <xm:f>'5'!$F$96</xm:f>
            <x14:dxf>
              <fill>
                <patternFill>
                  <bgColor rgb="FFFF0000"/>
                </patternFill>
              </fill>
            </x14:dxf>
          </x14:cfRule>
          <x14:cfRule type="cellIs" priority="110" operator="equal" id="{76B4BE03-3D32-4BE3-B3EC-06B02F344740}">
            <xm:f>'5'!$F$98</xm:f>
            <x14:dxf>
              <fill>
                <patternFill>
                  <bgColor rgb="FFFFC000"/>
                </patternFill>
              </fill>
            </x14:dxf>
          </x14:cfRule>
          <x14:cfRule type="cellIs" priority="111" operator="equal" id="{8A7FD64E-E41D-40EA-A0C4-79D0F8FD7695}">
            <xm:f>'5'!$F$100</xm:f>
            <x14:dxf>
              <font>
                <color rgb="FF9C6500"/>
              </font>
              <fill>
                <patternFill>
                  <bgColor rgb="FFFFEB9C"/>
                </patternFill>
              </fill>
            </x14:dxf>
          </x14:cfRule>
          <x14:cfRule type="cellIs" priority="112" operator="equal" id="{A2A9B122-9AAB-47D5-8C32-CB5F8AA43D1E}">
            <xm:f>'5'!$F$102</xm:f>
            <x14:dxf>
              <font>
                <color rgb="FF006100"/>
              </font>
              <fill>
                <patternFill>
                  <bgColor rgb="FFC6EFCE"/>
                </patternFill>
              </fill>
            </x14:dxf>
          </x14:cfRule>
          <xm:sqref>Q97:Q99</xm:sqref>
        </x14:conditionalFormatting>
        <x14:conditionalFormatting xmlns:xm="http://schemas.microsoft.com/office/excel/2006/main">
          <x14:cfRule type="cellIs" priority="105" operator="equal" id="{83344A4C-62E3-4B61-9FD9-B217B08C2BFB}">
            <xm:f>'5'!$F$96</xm:f>
            <x14:dxf>
              <fill>
                <patternFill>
                  <bgColor rgb="FFFF0000"/>
                </patternFill>
              </fill>
            </x14:dxf>
          </x14:cfRule>
          <x14:cfRule type="cellIs" priority="106" operator="equal" id="{15F676EC-9062-47E9-BBE0-33D8567825EE}">
            <xm:f>'5'!$F$98</xm:f>
            <x14:dxf>
              <fill>
                <patternFill>
                  <bgColor rgb="FFFFC000"/>
                </patternFill>
              </fill>
            </x14:dxf>
          </x14:cfRule>
          <x14:cfRule type="cellIs" priority="107" operator="equal" id="{FD91E4A3-E240-47B7-8957-AA40C0B17963}">
            <xm:f>'5'!$F$100</xm:f>
            <x14:dxf>
              <font>
                <color rgb="FF9C6500"/>
              </font>
              <fill>
                <patternFill>
                  <bgColor rgb="FFFFEB9C"/>
                </patternFill>
              </fill>
            </x14:dxf>
          </x14:cfRule>
          <x14:cfRule type="cellIs" priority="108" operator="equal" id="{3E6863E9-E322-457F-8CFF-E4DDD890AB74}">
            <xm:f>'5'!$F$102</xm:f>
            <x14:dxf>
              <font>
                <color rgb="FF006100"/>
              </font>
              <fill>
                <patternFill>
                  <bgColor rgb="FFC6EFCE"/>
                </patternFill>
              </fill>
            </x14:dxf>
          </x14:cfRule>
          <xm:sqref>Q102:Q104</xm:sqref>
        </x14:conditionalFormatting>
        <x14:conditionalFormatting xmlns:xm="http://schemas.microsoft.com/office/excel/2006/main">
          <x14:cfRule type="cellIs" priority="101" operator="equal" id="{7AFE6567-D5E9-4B59-B989-621A9FDBD4B5}">
            <xm:f>'5'!$F$96</xm:f>
            <x14:dxf>
              <fill>
                <patternFill>
                  <bgColor rgb="FFFF0000"/>
                </patternFill>
              </fill>
            </x14:dxf>
          </x14:cfRule>
          <x14:cfRule type="cellIs" priority="102" operator="equal" id="{473D2253-67AD-4EFA-9740-FF792B4DEDD0}">
            <xm:f>'5'!$F$98</xm:f>
            <x14:dxf>
              <fill>
                <patternFill>
                  <bgColor rgb="FFFFC000"/>
                </patternFill>
              </fill>
            </x14:dxf>
          </x14:cfRule>
          <x14:cfRule type="cellIs" priority="103" operator="equal" id="{2C7D0BAF-B4E4-40F6-A9B2-393C3273966C}">
            <xm:f>'5'!$F$100</xm:f>
            <x14:dxf>
              <font>
                <color rgb="FF9C6500"/>
              </font>
              <fill>
                <patternFill>
                  <bgColor rgb="FFFFEB9C"/>
                </patternFill>
              </fill>
            </x14:dxf>
          </x14:cfRule>
          <x14:cfRule type="cellIs" priority="104" operator="equal" id="{6B5DD882-0F02-4DD7-A4A8-C0579F2B5656}">
            <xm:f>'5'!$F$102</xm:f>
            <x14:dxf>
              <font>
                <color rgb="FF006100"/>
              </font>
              <fill>
                <patternFill>
                  <bgColor rgb="FFC6EFCE"/>
                </patternFill>
              </fill>
            </x14:dxf>
          </x14:cfRule>
          <xm:sqref>Q107:Q109</xm:sqref>
        </x14:conditionalFormatting>
        <x14:conditionalFormatting xmlns:xm="http://schemas.microsoft.com/office/excel/2006/main">
          <x14:cfRule type="cellIs" priority="97" operator="equal" id="{39B54C0B-FB3F-49CE-9172-A8324C022519}">
            <xm:f>'5'!$F$96</xm:f>
            <x14:dxf>
              <fill>
                <patternFill>
                  <bgColor rgb="FFFF0000"/>
                </patternFill>
              </fill>
            </x14:dxf>
          </x14:cfRule>
          <x14:cfRule type="cellIs" priority="98" operator="equal" id="{9A16EAE4-40B0-4C86-993C-133E7371F86C}">
            <xm:f>'5'!$F$98</xm:f>
            <x14:dxf>
              <fill>
                <patternFill>
                  <bgColor rgb="FFFFC000"/>
                </patternFill>
              </fill>
            </x14:dxf>
          </x14:cfRule>
          <x14:cfRule type="cellIs" priority="99" operator="equal" id="{316CE8FD-2711-4151-B2DA-17D97EBC61C6}">
            <xm:f>'5'!$F$100</xm:f>
            <x14:dxf>
              <font>
                <color rgb="FF9C6500"/>
              </font>
              <fill>
                <patternFill>
                  <bgColor rgb="FFFFEB9C"/>
                </patternFill>
              </fill>
            </x14:dxf>
          </x14:cfRule>
          <x14:cfRule type="cellIs" priority="100" operator="equal" id="{4744B4F4-D76E-402B-924B-AA36569B126D}">
            <xm:f>'5'!$F$102</xm:f>
            <x14:dxf>
              <font>
                <color rgb="FF006100"/>
              </font>
              <fill>
                <patternFill>
                  <bgColor rgb="FFC6EFCE"/>
                </patternFill>
              </fill>
            </x14:dxf>
          </x14:cfRule>
          <xm:sqref>Q112:Q115</xm:sqref>
        </x14:conditionalFormatting>
        <x14:conditionalFormatting xmlns:xm="http://schemas.microsoft.com/office/excel/2006/main">
          <x14:cfRule type="cellIs" priority="93" operator="equal" id="{245F0C2A-D268-47FF-A030-7424624D7B01}">
            <xm:f>'5'!$F$96</xm:f>
            <x14:dxf>
              <fill>
                <patternFill>
                  <bgColor rgb="FFFF0000"/>
                </patternFill>
              </fill>
            </x14:dxf>
          </x14:cfRule>
          <x14:cfRule type="cellIs" priority="94" operator="equal" id="{93CA6B52-3FF7-46C7-A13C-55BB2B201BA0}">
            <xm:f>'5'!$F$98</xm:f>
            <x14:dxf>
              <fill>
                <patternFill>
                  <bgColor rgb="FFFFC000"/>
                </patternFill>
              </fill>
            </x14:dxf>
          </x14:cfRule>
          <x14:cfRule type="cellIs" priority="95" operator="equal" id="{77CC4B00-B9C8-4BA2-B765-970F67C12020}">
            <xm:f>'5'!$F$100</xm:f>
            <x14:dxf>
              <font>
                <color rgb="FF9C6500"/>
              </font>
              <fill>
                <patternFill>
                  <bgColor rgb="FFFFEB9C"/>
                </patternFill>
              </fill>
            </x14:dxf>
          </x14:cfRule>
          <x14:cfRule type="cellIs" priority="96" operator="equal" id="{D3D7B06C-9369-4202-8DAD-B12BB19F0C5D}">
            <xm:f>'5'!$F$102</xm:f>
            <x14:dxf>
              <font>
                <color rgb="FF006100"/>
              </font>
              <fill>
                <patternFill>
                  <bgColor rgb="FFC6EFCE"/>
                </patternFill>
              </fill>
            </x14:dxf>
          </x14:cfRule>
          <xm:sqref>Q118:Q119</xm:sqref>
        </x14:conditionalFormatting>
        <x14:conditionalFormatting xmlns:xm="http://schemas.microsoft.com/office/excel/2006/main">
          <x14:cfRule type="cellIs" priority="89" operator="equal" id="{9B938725-6F59-4F4E-B72B-5456A124A006}">
            <xm:f>'5'!$F$96</xm:f>
            <x14:dxf>
              <fill>
                <patternFill>
                  <bgColor rgb="FFFF0000"/>
                </patternFill>
              </fill>
            </x14:dxf>
          </x14:cfRule>
          <x14:cfRule type="cellIs" priority="90" operator="equal" id="{9A2D1DE5-50EE-4922-A0E2-C98D929BE2E6}">
            <xm:f>'5'!$F$98</xm:f>
            <x14:dxf>
              <fill>
                <patternFill>
                  <bgColor rgb="FFFFC000"/>
                </patternFill>
              </fill>
            </x14:dxf>
          </x14:cfRule>
          <x14:cfRule type="cellIs" priority="91" operator="equal" id="{CB1310B6-B78F-4146-843B-492771CF0237}">
            <xm:f>'5'!$F$100</xm:f>
            <x14:dxf>
              <font>
                <color rgb="FF9C6500"/>
              </font>
              <fill>
                <patternFill>
                  <bgColor rgb="FFFFEB9C"/>
                </patternFill>
              </fill>
            </x14:dxf>
          </x14:cfRule>
          <x14:cfRule type="cellIs" priority="92" operator="equal" id="{09A31691-A3C9-4322-B8D7-A5CC42F68EF4}">
            <xm:f>'5'!$F$102</xm:f>
            <x14:dxf>
              <font>
                <color rgb="FF006100"/>
              </font>
              <fill>
                <patternFill>
                  <bgColor rgb="FFC6EFCE"/>
                </patternFill>
              </fill>
            </x14:dxf>
          </x14:cfRule>
          <xm:sqref>Q122:Q123</xm:sqref>
        </x14:conditionalFormatting>
        <x14:conditionalFormatting xmlns:xm="http://schemas.microsoft.com/office/excel/2006/main">
          <x14:cfRule type="cellIs" priority="85" operator="equal" id="{58844CAA-2F63-46CA-93A9-73167D518584}">
            <xm:f>'5'!$F$96</xm:f>
            <x14:dxf>
              <fill>
                <patternFill>
                  <bgColor rgb="FFFF0000"/>
                </patternFill>
              </fill>
            </x14:dxf>
          </x14:cfRule>
          <x14:cfRule type="cellIs" priority="86" operator="equal" id="{0860FB81-FA5D-4CB6-A087-0D34BF34DE22}">
            <xm:f>'5'!$F$98</xm:f>
            <x14:dxf>
              <fill>
                <patternFill>
                  <bgColor rgb="FFFFC000"/>
                </patternFill>
              </fill>
            </x14:dxf>
          </x14:cfRule>
          <x14:cfRule type="cellIs" priority="87" operator="equal" id="{D7D14CDF-2A0B-428A-A7CC-7C872D10EC05}">
            <xm:f>'5'!$F$100</xm:f>
            <x14:dxf>
              <font>
                <color rgb="FF9C6500"/>
              </font>
              <fill>
                <patternFill>
                  <bgColor rgb="FFFFEB9C"/>
                </patternFill>
              </fill>
            </x14:dxf>
          </x14:cfRule>
          <x14:cfRule type="cellIs" priority="88" operator="equal" id="{B0073823-A31E-4023-99E1-665C8408AE4B}">
            <xm:f>'5'!$F$102</xm:f>
            <x14:dxf>
              <font>
                <color rgb="FF006100"/>
              </font>
              <fill>
                <patternFill>
                  <bgColor rgb="FFC6EFCE"/>
                </patternFill>
              </fill>
            </x14:dxf>
          </x14:cfRule>
          <xm:sqref>Q126:Q134</xm:sqref>
        </x14:conditionalFormatting>
        <x14:conditionalFormatting xmlns:xm="http://schemas.microsoft.com/office/excel/2006/main">
          <x14:cfRule type="cellIs" priority="81" operator="equal" id="{EEB55D12-64DD-46E6-BCFF-5017D878EC90}">
            <xm:f>'5'!$F$96</xm:f>
            <x14:dxf>
              <fill>
                <patternFill>
                  <bgColor rgb="FFFF0000"/>
                </patternFill>
              </fill>
            </x14:dxf>
          </x14:cfRule>
          <x14:cfRule type="cellIs" priority="82" operator="equal" id="{E1475176-6291-498D-8970-AAFD3068EF5B}">
            <xm:f>'5'!$F$98</xm:f>
            <x14:dxf>
              <fill>
                <patternFill>
                  <bgColor rgb="FFFFC000"/>
                </patternFill>
              </fill>
            </x14:dxf>
          </x14:cfRule>
          <x14:cfRule type="cellIs" priority="83" operator="equal" id="{C7632877-B269-4D5D-AA50-584B68AC8619}">
            <xm:f>'5'!$F$100</xm:f>
            <x14:dxf>
              <font>
                <color rgb="FF9C6500"/>
              </font>
              <fill>
                <patternFill>
                  <bgColor rgb="FFFFEB9C"/>
                </patternFill>
              </fill>
            </x14:dxf>
          </x14:cfRule>
          <x14:cfRule type="cellIs" priority="84" operator="equal" id="{E4F0676C-E700-4E3A-A0F0-540840F192BF}">
            <xm:f>'5'!$F$102</xm:f>
            <x14:dxf>
              <font>
                <color rgb="FF006100"/>
              </font>
              <fill>
                <patternFill>
                  <bgColor rgb="FFC6EFCE"/>
                </patternFill>
              </fill>
            </x14:dxf>
          </x14:cfRule>
          <xm:sqref>Q137:Q139</xm:sqref>
        </x14:conditionalFormatting>
        <x14:conditionalFormatting xmlns:xm="http://schemas.microsoft.com/office/excel/2006/main">
          <x14:cfRule type="cellIs" priority="77" operator="equal" id="{20D8394C-EB77-4245-9A11-4471FDD3B1A5}">
            <xm:f>'5'!$F$96</xm:f>
            <x14:dxf>
              <fill>
                <patternFill>
                  <bgColor rgb="FFFF0000"/>
                </patternFill>
              </fill>
            </x14:dxf>
          </x14:cfRule>
          <x14:cfRule type="cellIs" priority="78" operator="equal" id="{9AC9001D-AE4D-44E1-905A-DB6B9063B824}">
            <xm:f>'5'!$F$98</xm:f>
            <x14:dxf>
              <fill>
                <patternFill>
                  <bgColor rgb="FFFFC000"/>
                </patternFill>
              </fill>
            </x14:dxf>
          </x14:cfRule>
          <x14:cfRule type="cellIs" priority="79" operator="equal" id="{B4C4E64B-5CEB-468F-B10B-BBCE31A525A0}">
            <xm:f>'5'!$F$100</xm:f>
            <x14:dxf>
              <font>
                <color rgb="FF9C6500"/>
              </font>
              <fill>
                <patternFill>
                  <bgColor rgb="FFFFEB9C"/>
                </patternFill>
              </fill>
            </x14:dxf>
          </x14:cfRule>
          <x14:cfRule type="cellIs" priority="80" operator="equal" id="{4613D63B-DD1C-4DA2-BB06-8024611DAE13}">
            <xm:f>'5'!$F$102</xm:f>
            <x14:dxf>
              <font>
                <color rgb="FF006100"/>
              </font>
              <fill>
                <patternFill>
                  <bgColor rgb="FFC6EFCE"/>
                </patternFill>
              </fill>
            </x14:dxf>
          </x14:cfRule>
          <xm:sqref>Q142:Q143</xm:sqref>
        </x14:conditionalFormatting>
        <x14:conditionalFormatting xmlns:xm="http://schemas.microsoft.com/office/excel/2006/main">
          <x14:cfRule type="cellIs" priority="73" operator="equal" id="{5477DB47-7368-4233-897E-98AB9E5E0128}">
            <xm:f>'5'!$F$96</xm:f>
            <x14:dxf>
              <fill>
                <patternFill>
                  <bgColor rgb="FFFF0000"/>
                </patternFill>
              </fill>
            </x14:dxf>
          </x14:cfRule>
          <x14:cfRule type="cellIs" priority="74" operator="equal" id="{5651B6AC-7C86-46CE-892E-2388F82002CD}">
            <xm:f>'5'!$F$98</xm:f>
            <x14:dxf>
              <fill>
                <patternFill>
                  <bgColor rgb="FFFFC000"/>
                </patternFill>
              </fill>
            </x14:dxf>
          </x14:cfRule>
          <x14:cfRule type="cellIs" priority="75" operator="equal" id="{AA0CE013-E893-431D-8B62-BB18D31E45EF}">
            <xm:f>'5'!$F$100</xm:f>
            <x14:dxf>
              <font>
                <color rgb="FF9C6500"/>
              </font>
              <fill>
                <patternFill>
                  <bgColor rgb="FFFFEB9C"/>
                </patternFill>
              </fill>
            </x14:dxf>
          </x14:cfRule>
          <x14:cfRule type="cellIs" priority="76" operator="equal" id="{77013754-C3DC-4E47-8843-DDF82D1202E7}">
            <xm:f>'5'!$F$102</xm:f>
            <x14:dxf>
              <font>
                <color rgb="FF006100"/>
              </font>
              <fill>
                <patternFill>
                  <bgColor rgb="FFC6EFCE"/>
                </patternFill>
              </fill>
            </x14:dxf>
          </x14:cfRule>
          <xm:sqref>Q146:Q153</xm:sqref>
        </x14:conditionalFormatting>
        <x14:conditionalFormatting xmlns:xm="http://schemas.microsoft.com/office/excel/2006/main">
          <x14:cfRule type="cellIs" priority="13" operator="equal" id="{750833F7-E4A0-467E-9890-A180CACE0B0A}">
            <xm:f>'5'!$F$96</xm:f>
            <x14:dxf>
              <fill>
                <patternFill>
                  <bgColor rgb="FFFF0000"/>
                </patternFill>
              </fill>
            </x14:dxf>
          </x14:cfRule>
          <x14:cfRule type="cellIs" priority="14" operator="equal" id="{DC9040D2-48E6-44CD-8707-E16AC9F3C95C}">
            <xm:f>'5'!$F$98</xm:f>
            <x14:dxf>
              <fill>
                <patternFill>
                  <bgColor rgb="FFFFC000"/>
                </patternFill>
              </fill>
            </x14:dxf>
          </x14:cfRule>
          <x14:cfRule type="cellIs" priority="15" operator="equal" id="{C62B4A1C-0691-4B6D-B48D-A8221FC526F2}">
            <xm:f>'5'!$F$100</xm:f>
            <x14:dxf>
              <font>
                <color rgb="FF9C6500"/>
              </font>
              <fill>
                <patternFill>
                  <bgColor rgb="FFFFEB9C"/>
                </patternFill>
              </fill>
            </x14:dxf>
          </x14:cfRule>
          <x14:cfRule type="cellIs" priority="16" operator="equal" id="{10E6B210-4680-4764-9EDC-AC4C70783182}">
            <xm:f>'5'!$F$102</xm:f>
            <x14:dxf>
              <font>
                <color rgb="FF006100"/>
              </font>
              <fill>
                <patternFill>
                  <bgColor rgb="FFC6EFCE"/>
                </patternFill>
              </fill>
            </x14:dxf>
          </x14:cfRule>
          <xm:sqref>Q156:Q170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4:Q103"/>
  <sheetViews>
    <sheetView showGridLines="0" showRowColHeaders="0" zoomScaleNormal="100" workbookViewId="0">
      <selection activeCell="P14" sqref="P14"/>
    </sheetView>
  </sheetViews>
  <sheetFormatPr baseColWidth="10" defaultColWidth="11.453125" defaultRowHeight="14" x14ac:dyDescent="0.3"/>
  <cols>
    <col min="1" max="1" width="2.7265625" style="32" customWidth="1"/>
    <col min="2" max="2" width="18.7265625" style="32" customWidth="1"/>
    <col min="3" max="3" width="10.7265625" style="32" customWidth="1"/>
    <col min="4" max="4" width="15.7265625" style="32" customWidth="1"/>
    <col min="5" max="5" width="24.453125" style="32" customWidth="1"/>
    <col min="6" max="6" width="11.81640625" style="32" customWidth="1"/>
    <col min="7" max="8" width="11.7265625" style="32" customWidth="1"/>
    <col min="9" max="9" width="13.453125" style="32" customWidth="1"/>
    <col min="10" max="10" width="11.7265625" style="32" customWidth="1"/>
    <col min="11" max="11" width="18.7265625" style="32" customWidth="1"/>
    <col min="12" max="13" width="20.7265625" style="32" customWidth="1"/>
    <col min="14" max="16" width="12.7265625" style="32" customWidth="1"/>
    <col min="17" max="17" width="12.7265625" style="37" customWidth="1"/>
    <col min="18" max="18" width="12.7265625" style="32" customWidth="1"/>
    <col min="19" max="20" width="15.7265625" style="32" customWidth="1"/>
    <col min="21" max="21" width="52.7265625" style="32" customWidth="1"/>
    <col min="22" max="22" width="2.7265625" style="32" customWidth="1"/>
    <col min="23" max="16384" width="11.453125" style="32"/>
  </cols>
  <sheetData>
    <row r="4" spans="2:14" s="31" customFormat="1" ht="16.5" x14ac:dyDescent="0.35">
      <c r="B4" s="69" t="s">
        <v>461</v>
      </c>
      <c r="C4" s="70"/>
      <c r="D4" s="71"/>
      <c r="E4" s="71"/>
      <c r="F4" s="71"/>
      <c r="G4" s="71"/>
      <c r="H4" s="71"/>
      <c r="I4" s="71"/>
      <c r="J4" s="71"/>
      <c r="K4" s="71"/>
      <c r="L4" s="71"/>
      <c r="M4" s="71"/>
      <c r="N4" s="71"/>
    </row>
    <row r="5" spans="2:14" customFormat="1" ht="9" customHeight="1" x14ac:dyDescent="0.35">
      <c r="B5" s="3"/>
      <c r="C5" s="4"/>
      <c r="D5" s="4"/>
      <c r="E5" s="4"/>
      <c r="F5" s="4"/>
      <c r="G5" s="4"/>
    </row>
    <row r="6" spans="2:14" customFormat="1" ht="14.5" x14ac:dyDescent="0.35">
      <c r="B6" s="139" t="s">
        <v>462</v>
      </c>
      <c r="C6" s="139"/>
      <c r="D6" s="139"/>
      <c r="E6" s="139"/>
      <c r="F6" s="139"/>
      <c r="G6" s="139"/>
      <c r="H6" s="139"/>
      <c r="I6" s="139"/>
      <c r="J6" s="139"/>
      <c r="K6" s="139"/>
      <c r="L6" s="139"/>
      <c r="M6" s="139"/>
      <c r="N6" s="139"/>
    </row>
    <row r="7" spans="2:14" customFormat="1" ht="21.75" customHeight="1" x14ac:dyDescent="0.35">
      <c r="B7" s="139"/>
      <c r="C7" s="139"/>
      <c r="D7" s="139"/>
      <c r="E7" s="139"/>
      <c r="F7" s="139"/>
      <c r="G7" s="139"/>
      <c r="H7" s="139"/>
      <c r="I7" s="139"/>
      <c r="J7" s="139"/>
      <c r="K7" s="139"/>
      <c r="L7" s="139"/>
      <c r="M7" s="139"/>
      <c r="N7" s="139"/>
    </row>
    <row r="12" spans="2:14" ht="14.5" thickBot="1" x14ac:dyDescent="0.35"/>
    <row r="13" spans="2:14" ht="27.75" customHeight="1" thickBot="1" x14ac:dyDescent="0.35">
      <c r="E13" s="33" t="s">
        <v>463</v>
      </c>
      <c r="F13" s="157" t="s">
        <v>464</v>
      </c>
      <c r="G13" s="159"/>
      <c r="H13" s="157" t="s">
        <v>465</v>
      </c>
      <c r="I13" s="158"/>
      <c r="J13" s="158"/>
      <c r="K13" s="158"/>
      <c r="L13" s="159"/>
    </row>
    <row r="14" spans="2:14" ht="71.25" customHeight="1" thickBot="1" x14ac:dyDescent="0.35">
      <c r="E14" s="34" t="s">
        <v>466</v>
      </c>
      <c r="F14" s="35" t="s">
        <v>467</v>
      </c>
      <c r="G14" s="35">
        <v>100</v>
      </c>
      <c r="H14" s="143" t="s">
        <v>468</v>
      </c>
      <c r="I14" s="144"/>
      <c r="J14" s="144"/>
      <c r="K14" s="144"/>
      <c r="L14" s="145"/>
    </row>
    <row r="15" spans="2:14" ht="71.25" customHeight="1" thickBot="1" x14ac:dyDescent="0.35">
      <c r="E15" s="34" t="s">
        <v>469</v>
      </c>
      <c r="F15" s="35" t="s">
        <v>470</v>
      </c>
      <c r="G15" s="35">
        <v>60</v>
      </c>
      <c r="H15" s="143" t="s">
        <v>471</v>
      </c>
      <c r="I15" s="144" t="s">
        <v>472</v>
      </c>
      <c r="J15" s="144"/>
      <c r="K15" s="144"/>
      <c r="L15" s="145"/>
    </row>
    <row r="16" spans="2:14" ht="71.25" customHeight="1" thickBot="1" x14ac:dyDescent="0.35">
      <c r="E16" s="34" t="s">
        <v>473</v>
      </c>
      <c r="F16" s="35" t="s">
        <v>474</v>
      </c>
      <c r="G16" s="35">
        <v>25</v>
      </c>
      <c r="H16" s="143" t="s">
        <v>475</v>
      </c>
      <c r="I16" s="144" t="s">
        <v>476</v>
      </c>
      <c r="J16" s="144"/>
      <c r="K16" s="144"/>
      <c r="L16" s="145"/>
    </row>
    <row r="17" spans="2:14" ht="71.25" customHeight="1" thickBot="1" x14ac:dyDescent="0.35">
      <c r="E17" s="34" t="s">
        <v>477</v>
      </c>
      <c r="F17" s="36">
        <v>1</v>
      </c>
      <c r="G17" s="35">
        <v>10</v>
      </c>
      <c r="H17" s="143" t="s">
        <v>478</v>
      </c>
      <c r="I17" s="144" t="s">
        <v>479</v>
      </c>
      <c r="J17" s="144"/>
      <c r="K17" s="144"/>
      <c r="L17" s="145"/>
    </row>
    <row r="19" spans="2:14" s="31" customFormat="1" ht="16.5" x14ac:dyDescent="0.35">
      <c r="B19" s="69" t="s">
        <v>480</v>
      </c>
      <c r="C19" s="70"/>
      <c r="D19" s="71"/>
      <c r="E19" s="71"/>
      <c r="F19" s="71"/>
      <c r="G19" s="71"/>
      <c r="H19" s="71"/>
      <c r="I19" s="71"/>
      <c r="J19" s="71"/>
      <c r="K19" s="71"/>
      <c r="L19" s="71"/>
      <c r="M19" s="71"/>
      <c r="N19" s="71"/>
    </row>
    <row r="20" spans="2:14" customFormat="1" ht="9" customHeight="1" x14ac:dyDescent="0.35">
      <c r="B20" s="3"/>
      <c r="C20" s="4"/>
      <c r="D20" s="4"/>
      <c r="E20" s="4"/>
      <c r="F20" s="4"/>
      <c r="G20" s="4"/>
    </row>
    <row r="21" spans="2:14" customFormat="1" ht="14.5" x14ac:dyDescent="0.35">
      <c r="B21" s="139" t="s">
        <v>481</v>
      </c>
      <c r="C21" s="139"/>
      <c r="D21" s="139"/>
      <c r="E21" s="139"/>
      <c r="F21" s="139"/>
      <c r="G21" s="139"/>
      <c r="H21" s="139"/>
      <c r="I21" s="139"/>
      <c r="J21" s="139"/>
      <c r="K21" s="139"/>
      <c r="L21" s="139"/>
      <c r="M21" s="139"/>
      <c r="N21" s="139"/>
    </row>
    <row r="22" spans="2:14" customFormat="1" ht="21.75" customHeight="1" x14ac:dyDescent="0.35">
      <c r="B22" s="139"/>
      <c r="C22" s="139"/>
      <c r="D22" s="139"/>
      <c r="E22" s="139"/>
      <c r="F22" s="139"/>
      <c r="G22" s="139"/>
      <c r="H22" s="139"/>
      <c r="I22" s="139"/>
      <c r="J22" s="139"/>
      <c r="K22" s="139"/>
      <c r="L22" s="139"/>
      <c r="M22" s="139"/>
      <c r="N22" s="139"/>
    </row>
    <row r="23" spans="2:14" customFormat="1" ht="14.5" x14ac:dyDescent="0.35">
      <c r="B23" s="3"/>
      <c r="C23" s="4"/>
      <c r="D23" s="4"/>
      <c r="E23" s="4"/>
      <c r="F23" s="4"/>
      <c r="G23" s="4"/>
    </row>
    <row r="24" spans="2:14" customFormat="1" ht="21.75" customHeight="1" x14ac:dyDescent="0.45">
      <c r="B24" s="3"/>
      <c r="C24" s="4"/>
      <c r="D24" s="4"/>
      <c r="E24" s="4"/>
      <c r="F24" s="38"/>
      <c r="G24" s="39"/>
    </row>
    <row r="25" spans="2:14" customFormat="1" ht="15" customHeight="1" x14ac:dyDescent="0.35">
      <c r="B25" s="139" t="s">
        <v>482</v>
      </c>
      <c r="C25" s="139"/>
      <c r="D25" s="139"/>
      <c r="E25" s="139"/>
      <c r="F25" s="139"/>
      <c r="G25" s="139"/>
      <c r="H25" s="139"/>
      <c r="I25" s="139"/>
      <c r="J25" s="139"/>
      <c r="K25" s="139"/>
      <c r="L25" s="139"/>
      <c r="M25" s="139"/>
      <c r="N25" s="139"/>
    </row>
    <row r="26" spans="2:14" customFormat="1" ht="6" customHeight="1" x14ac:dyDescent="0.35">
      <c r="B26" s="139"/>
      <c r="C26" s="139"/>
      <c r="D26" s="139"/>
      <c r="E26" s="139"/>
      <c r="F26" s="139"/>
      <c r="G26" s="139"/>
      <c r="H26" s="139"/>
      <c r="I26" s="139"/>
      <c r="J26" s="139"/>
      <c r="K26" s="139"/>
      <c r="L26" s="139"/>
      <c r="M26" s="139"/>
      <c r="N26" s="139"/>
    </row>
    <row r="27" spans="2:14" customFormat="1" ht="9.75" customHeight="1" x14ac:dyDescent="0.35">
      <c r="B27" s="72"/>
      <c r="C27" s="73"/>
      <c r="D27" s="73"/>
      <c r="E27" s="73"/>
      <c r="F27" s="73"/>
      <c r="G27" s="73"/>
      <c r="H27" s="72"/>
      <c r="I27" s="72"/>
      <c r="J27" s="72"/>
      <c r="K27" s="72"/>
      <c r="L27" s="72"/>
      <c r="M27" s="72"/>
      <c r="N27" s="72"/>
    </row>
    <row r="28" spans="2:14" x14ac:dyDescent="0.3">
      <c r="B28" s="139" t="s">
        <v>483</v>
      </c>
      <c r="C28" s="139"/>
      <c r="D28" s="139"/>
      <c r="E28" s="139"/>
      <c r="F28" s="139"/>
      <c r="G28" s="139"/>
      <c r="H28" s="139"/>
      <c r="I28" s="139"/>
      <c r="J28" s="139"/>
      <c r="K28" s="139"/>
      <c r="L28" s="139"/>
      <c r="M28" s="139"/>
      <c r="N28" s="139"/>
    </row>
    <row r="29" spans="2:14" ht="24.75" customHeight="1" thickBot="1" x14ac:dyDescent="0.35">
      <c r="B29" s="139"/>
      <c r="C29" s="139"/>
      <c r="D29" s="139"/>
      <c r="E29" s="139"/>
      <c r="F29" s="139"/>
      <c r="G29" s="139"/>
      <c r="H29" s="139"/>
      <c r="I29" s="139"/>
      <c r="J29" s="139"/>
      <c r="K29" s="139"/>
      <c r="L29" s="139"/>
      <c r="M29" s="139"/>
      <c r="N29" s="139"/>
    </row>
    <row r="30" spans="2:14" ht="15.75" customHeight="1" thickBot="1" x14ac:dyDescent="0.35">
      <c r="E30" s="40" t="s">
        <v>484</v>
      </c>
      <c r="F30" s="140" t="s">
        <v>485</v>
      </c>
      <c r="G30" s="141"/>
      <c r="H30" s="140" t="s">
        <v>486</v>
      </c>
      <c r="I30" s="142"/>
      <c r="J30" s="142"/>
      <c r="K30" s="141"/>
    </row>
    <row r="31" spans="2:14" ht="71.25" customHeight="1" thickBot="1" x14ac:dyDescent="0.35">
      <c r="E31" s="41" t="s">
        <v>487</v>
      </c>
      <c r="F31" s="134">
        <v>10</v>
      </c>
      <c r="G31" s="135"/>
      <c r="H31" s="136" t="s">
        <v>488</v>
      </c>
      <c r="I31" s="137"/>
      <c r="J31" s="137"/>
      <c r="K31" s="138"/>
    </row>
    <row r="32" spans="2:14" ht="71.25" customHeight="1" thickBot="1" x14ac:dyDescent="0.35">
      <c r="E32" s="41" t="s">
        <v>489</v>
      </c>
      <c r="F32" s="134">
        <v>6</v>
      </c>
      <c r="G32" s="135">
        <v>6</v>
      </c>
      <c r="H32" s="136" t="s">
        <v>490</v>
      </c>
      <c r="I32" s="137"/>
      <c r="J32" s="137"/>
      <c r="K32" s="138"/>
    </row>
    <row r="33" spans="2:14" ht="71.25" customHeight="1" thickBot="1" x14ac:dyDescent="0.35">
      <c r="E33" s="41" t="s">
        <v>575</v>
      </c>
      <c r="F33" s="134">
        <v>2</v>
      </c>
      <c r="G33" s="135">
        <v>2</v>
      </c>
      <c r="H33" s="136" t="s">
        <v>491</v>
      </c>
      <c r="I33" s="137"/>
      <c r="J33" s="137"/>
      <c r="K33" s="138"/>
    </row>
    <row r="34" spans="2:14" ht="71.25" customHeight="1" thickBot="1" x14ac:dyDescent="0.35">
      <c r="E34" s="41" t="s">
        <v>492</v>
      </c>
      <c r="F34" s="134">
        <v>1</v>
      </c>
      <c r="G34" s="135">
        <v>1</v>
      </c>
      <c r="H34" s="136" t="s">
        <v>493</v>
      </c>
      <c r="I34" s="137"/>
      <c r="J34" s="137"/>
      <c r="K34" s="138"/>
    </row>
    <row r="38" spans="2:14" x14ac:dyDescent="0.3">
      <c r="B38" s="139" t="s">
        <v>494</v>
      </c>
      <c r="C38" s="139"/>
      <c r="D38" s="139"/>
      <c r="E38" s="139"/>
      <c r="F38" s="139"/>
      <c r="G38" s="139"/>
      <c r="H38" s="139"/>
      <c r="I38" s="139"/>
      <c r="J38" s="139"/>
      <c r="K38" s="139"/>
      <c r="L38" s="139"/>
      <c r="M38" s="139"/>
      <c r="N38" s="139"/>
    </row>
    <row r="39" spans="2:14" ht="24.75" customHeight="1" x14ac:dyDescent="0.3">
      <c r="B39" s="139"/>
      <c r="C39" s="139"/>
      <c r="D39" s="139"/>
      <c r="E39" s="139"/>
      <c r="F39" s="139"/>
      <c r="G39" s="139"/>
      <c r="H39" s="139"/>
      <c r="I39" s="139"/>
      <c r="J39" s="139"/>
      <c r="K39" s="139"/>
      <c r="L39" s="139"/>
      <c r="M39" s="139"/>
      <c r="N39" s="139"/>
    </row>
    <row r="40" spans="2:14" ht="14.5" thickBot="1" x14ac:dyDescent="0.35"/>
    <row r="41" spans="2:14" ht="14.5" thickBot="1" x14ac:dyDescent="0.35">
      <c r="E41" s="33" t="s">
        <v>495</v>
      </c>
      <c r="F41" s="157" t="s">
        <v>496</v>
      </c>
      <c r="G41" s="159"/>
      <c r="H41" s="140" t="s">
        <v>486</v>
      </c>
      <c r="I41" s="142"/>
      <c r="J41" s="142"/>
      <c r="K41" s="141"/>
    </row>
    <row r="42" spans="2:14" ht="71.25" customHeight="1" thickBot="1" x14ac:dyDescent="0.35">
      <c r="E42" s="42" t="s">
        <v>576</v>
      </c>
      <c r="F42" s="146">
        <v>4</v>
      </c>
      <c r="G42" s="147"/>
      <c r="H42" s="143" t="s">
        <v>497</v>
      </c>
      <c r="I42" s="144"/>
      <c r="J42" s="144"/>
      <c r="K42" s="145"/>
    </row>
    <row r="43" spans="2:14" ht="71.25" customHeight="1" thickBot="1" x14ac:dyDescent="0.35">
      <c r="E43" s="42" t="s">
        <v>498</v>
      </c>
      <c r="F43" s="146">
        <v>3</v>
      </c>
      <c r="G43" s="147"/>
      <c r="H43" s="143" t="s">
        <v>499</v>
      </c>
      <c r="I43" s="144"/>
      <c r="J43" s="144"/>
      <c r="K43" s="145"/>
    </row>
    <row r="44" spans="2:14" ht="71.25" customHeight="1" thickBot="1" x14ac:dyDescent="0.35">
      <c r="E44" s="42" t="s">
        <v>577</v>
      </c>
      <c r="F44" s="146">
        <v>2</v>
      </c>
      <c r="G44" s="147"/>
      <c r="H44" s="143" t="s">
        <v>500</v>
      </c>
      <c r="I44" s="144"/>
      <c r="J44" s="144"/>
      <c r="K44" s="145"/>
    </row>
    <row r="45" spans="2:14" ht="71.25" customHeight="1" thickBot="1" x14ac:dyDescent="0.35">
      <c r="E45" s="42" t="s">
        <v>501</v>
      </c>
      <c r="F45" s="146">
        <v>1</v>
      </c>
      <c r="G45" s="147"/>
      <c r="H45" s="143" t="s">
        <v>502</v>
      </c>
      <c r="I45" s="144"/>
      <c r="J45" s="144"/>
      <c r="K45" s="145"/>
    </row>
    <row r="48" spans="2:14" ht="14.5" thickBot="1" x14ac:dyDescent="0.35">
      <c r="B48" s="74" t="s">
        <v>503</v>
      </c>
    </row>
    <row r="49" spans="2:14" ht="15" customHeight="1" thickBot="1" x14ac:dyDescent="0.35">
      <c r="E49" s="153"/>
      <c r="F49" s="154"/>
      <c r="G49" s="157" t="s">
        <v>455</v>
      </c>
      <c r="H49" s="158"/>
      <c r="I49" s="158"/>
      <c r="J49" s="159"/>
    </row>
    <row r="50" spans="2:14" ht="14.5" thickBot="1" x14ac:dyDescent="0.35">
      <c r="E50" s="155"/>
      <c r="F50" s="156"/>
      <c r="G50" s="43">
        <v>4</v>
      </c>
      <c r="H50" s="43">
        <v>3</v>
      </c>
      <c r="I50" s="43">
        <v>2</v>
      </c>
      <c r="J50" s="43">
        <v>1</v>
      </c>
    </row>
    <row r="51" spans="2:14" ht="20.149999999999999" customHeight="1" thickBot="1" x14ac:dyDescent="0.35">
      <c r="E51" s="164" t="s">
        <v>454</v>
      </c>
      <c r="F51" s="150">
        <v>10</v>
      </c>
      <c r="G51" s="44">
        <v>40</v>
      </c>
      <c r="H51" s="44">
        <v>30</v>
      </c>
      <c r="I51" s="44">
        <v>20</v>
      </c>
      <c r="J51" s="44">
        <v>10</v>
      </c>
    </row>
    <row r="52" spans="2:14" ht="20.149999999999999" customHeight="1" thickBot="1" x14ac:dyDescent="0.35">
      <c r="E52" s="165"/>
      <c r="F52" s="151"/>
      <c r="G52" s="44" t="s">
        <v>504</v>
      </c>
      <c r="H52" s="44" t="s">
        <v>504</v>
      </c>
      <c r="I52" s="44" t="s">
        <v>505</v>
      </c>
      <c r="J52" s="44" t="s">
        <v>505</v>
      </c>
    </row>
    <row r="53" spans="2:14" ht="20.149999999999999" customHeight="1" thickBot="1" x14ac:dyDescent="0.35">
      <c r="E53" s="165"/>
      <c r="F53" s="150">
        <v>6</v>
      </c>
      <c r="G53" s="44">
        <v>24</v>
      </c>
      <c r="H53" s="44">
        <v>18</v>
      </c>
      <c r="I53" s="44">
        <v>12</v>
      </c>
      <c r="J53" s="44">
        <v>6</v>
      </c>
    </row>
    <row r="54" spans="2:14" ht="20.149999999999999" customHeight="1" thickBot="1" x14ac:dyDescent="0.35">
      <c r="E54" s="165"/>
      <c r="F54" s="151"/>
      <c r="G54" s="44" t="s">
        <v>504</v>
      </c>
      <c r="H54" s="44" t="s">
        <v>505</v>
      </c>
      <c r="I54" s="44" t="s">
        <v>505</v>
      </c>
      <c r="J54" s="44" t="s">
        <v>506</v>
      </c>
    </row>
    <row r="55" spans="2:14" ht="20.149999999999999" customHeight="1" thickBot="1" x14ac:dyDescent="0.35">
      <c r="E55" s="165"/>
      <c r="F55" s="150">
        <v>2</v>
      </c>
      <c r="G55" s="44">
        <v>8</v>
      </c>
      <c r="H55" s="44">
        <v>6</v>
      </c>
      <c r="I55" s="44">
        <v>4</v>
      </c>
      <c r="J55" s="44">
        <v>2</v>
      </c>
    </row>
    <row r="56" spans="2:14" ht="20.149999999999999" customHeight="1" thickBot="1" x14ac:dyDescent="0.35">
      <c r="E56" s="165"/>
      <c r="F56" s="151"/>
      <c r="G56" s="44" t="s">
        <v>506</v>
      </c>
      <c r="H56" s="44" t="s">
        <v>506</v>
      </c>
      <c r="I56" s="44" t="s">
        <v>507</v>
      </c>
      <c r="J56" s="44" t="s">
        <v>507</v>
      </c>
    </row>
    <row r="57" spans="2:14" ht="20.149999999999999" customHeight="1" thickBot="1" x14ac:dyDescent="0.35">
      <c r="E57" s="165"/>
      <c r="F57" s="150">
        <v>1</v>
      </c>
      <c r="G57" s="44">
        <v>4</v>
      </c>
      <c r="H57" s="44">
        <v>3</v>
      </c>
      <c r="I57" s="44">
        <v>2</v>
      </c>
      <c r="J57" s="44">
        <v>1</v>
      </c>
    </row>
    <row r="58" spans="2:14" ht="20.149999999999999" customHeight="1" thickBot="1" x14ac:dyDescent="0.35">
      <c r="E58" s="166"/>
      <c r="F58" s="151"/>
      <c r="G58" s="44" t="s">
        <v>507</v>
      </c>
      <c r="H58" s="44" t="s">
        <v>507</v>
      </c>
      <c r="I58" s="44" t="s">
        <v>507</v>
      </c>
      <c r="J58" s="44" t="s">
        <v>507</v>
      </c>
    </row>
    <row r="60" spans="2:14" x14ac:dyDescent="0.3">
      <c r="B60" s="152"/>
      <c r="C60" s="152"/>
      <c r="D60" s="152"/>
      <c r="E60" s="152"/>
      <c r="F60" s="152"/>
      <c r="G60" s="152"/>
      <c r="H60" s="152"/>
      <c r="I60" s="152"/>
      <c r="J60" s="152"/>
      <c r="K60" s="152"/>
      <c r="L60" s="152"/>
      <c r="M60" s="152"/>
      <c r="N60" s="152"/>
    </row>
    <row r="61" spans="2:14" ht="14.5" thickBot="1" x14ac:dyDescent="0.35">
      <c r="B61" s="152"/>
      <c r="C61" s="152"/>
      <c r="D61" s="152"/>
      <c r="E61" s="152"/>
      <c r="F61" s="152"/>
      <c r="G61" s="152"/>
      <c r="H61" s="152"/>
      <c r="I61" s="152"/>
      <c r="J61" s="152"/>
      <c r="K61" s="152"/>
      <c r="L61" s="152"/>
      <c r="M61" s="152"/>
      <c r="N61" s="152"/>
    </row>
    <row r="62" spans="2:14" ht="14.5" thickBot="1" x14ac:dyDescent="0.35">
      <c r="E62" s="33" t="s">
        <v>508</v>
      </c>
      <c r="F62" s="148" t="s">
        <v>509</v>
      </c>
      <c r="G62" s="148"/>
      <c r="H62" s="140" t="s">
        <v>465</v>
      </c>
      <c r="I62" s="142"/>
      <c r="J62" s="142"/>
      <c r="K62" s="141"/>
    </row>
    <row r="63" spans="2:14" ht="71.150000000000006" customHeight="1" thickBot="1" x14ac:dyDescent="0.35">
      <c r="E63" s="33" t="s">
        <v>510</v>
      </c>
      <c r="F63" s="149" t="s">
        <v>511</v>
      </c>
      <c r="G63" s="149"/>
      <c r="H63" s="143" t="s">
        <v>512</v>
      </c>
      <c r="I63" s="144"/>
      <c r="J63" s="144"/>
      <c r="K63" s="145"/>
    </row>
    <row r="64" spans="2:14" ht="71.150000000000006" customHeight="1" thickBot="1" x14ac:dyDescent="0.35">
      <c r="E64" s="33" t="s">
        <v>513</v>
      </c>
      <c r="F64" s="149" t="s">
        <v>514</v>
      </c>
      <c r="G64" s="149"/>
      <c r="H64" s="143" t="s">
        <v>515</v>
      </c>
      <c r="I64" s="144"/>
      <c r="J64" s="144"/>
      <c r="K64" s="145"/>
    </row>
    <row r="65" spans="2:14" ht="71.150000000000006" customHeight="1" thickBot="1" x14ac:dyDescent="0.35">
      <c r="E65" s="33" t="s">
        <v>516</v>
      </c>
      <c r="F65" s="149" t="s">
        <v>517</v>
      </c>
      <c r="G65" s="149"/>
      <c r="H65" s="143" t="s">
        <v>518</v>
      </c>
      <c r="I65" s="144"/>
      <c r="J65" s="144"/>
      <c r="K65" s="145"/>
    </row>
    <row r="66" spans="2:14" ht="71.150000000000006" customHeight="1" thickBot="1" x14ac:dyDescent="0.35">
      <c r="E66" s="33" t="s">
        <v>519</v>
      </c>
      <c r="F66" s="149" t="s">
        <v>520</v>
      </c>
      <c r="G66" s="149"/>
      <c r="H66" s="143" t="s">
        <v>521</v>
      </c>
      <c r="I66" s="144"/>
      <c r="J66" s="144"/>
      <c r="K66" s="145"/>
    </row>
    <row r="69" spans="2:14" s="31" customFormat="1" ht="16.5" x14ac:dyDescent="0.35">
      <c r="B69" s="69" t="s">
        <v>522</v>
      </c>
      <c r="C69" s="70"/>
      <c r="D69" s="71"/>
      <c r="E69" s="71"/>
      <c r="F69" s="71"/>
      <c r="G69" s="71"/>
      <c r="H69" s="71"/>
      <c r="I69" s="71"/>
      <c r="J69" s="71"/>
      <c r="K69" s="71"/>
      <c r="L69" s="71"/>
      <c r="M69" s="71"/>
      <c r="N69" s="71"/>
    </row>
    <row r="70" spans="2:14" customFormat="1" ht="9" customHeight="1" x14ac:dyDescent="0.35">
      <c r="B70" s="3"/>
      <c r="C70" s="4"/>
      <c r="D70" s="4"/>
      <c r="E70" s="4"/>
      <c r="F70" s="4"/>
      <c r="G70" s="4"/>
    </row>
    <row r="71" spans="2:14" customFormat="1" ht="14.5" x14ac:dyDescent="0.35">
      <c r="B71" s="152" t="s">
        <v>523</v>
      </c>
      <c r="C71" s="152"/>
      <c r="D71" s="152"/>
      <c r="E71" s="152"/>
      <c r="F71" s="152"/>
      <c r="G71" s="152"/>
      <c r="H71" s="152"/>
      <c r="I71" s="152"/>
      <c r="J71" s="152"/>
      <c r="K71" s="152"/>
      <c r="L71" s="152"/>
      <c r="M71" s="152"/>
      <c r="N71" s="152"/>
    </row>
    <row r="72" spans="2:14" customFormat="1" ht="21.75" customHeight="1" x14ac:dyDescent="0.35">
      <c r="B72" s="152"/>
      <c r="C72" s="152"/>
      <c r="D72" s="152"/>
      <c r="E72" s="152"/>
      <c r="F72" s="152"/>
      <c r="G72" s="152"/>
      <c r="H72" s="152"/>
      <c r="I72" s="152"/>
      <c r="J72" s="152"/>
      <c r="K72" s="152"/>
      <c r="L72" s="152"/>
      <c r="M72" s="152"/>
      <c r="N72" s="152"/>
    </row>
    <row r="73" spans="2:14" customFormat="1" ht="14.5" x14ac:dyDescent="0.35">
      <c r="B73" s="3"/>
      <c r="C73" s="4"/>
      <c r="D73" s="4"/>
      <c r="E73" s="4"/>
      <c r="F73" s="4"/>
      <c r="G73" s="4"/>
    </row>
    <row r="74" spans="2:14" customFormat="1" ht="21.75" customHeight="1" x14ac:dyDescent="0.45">
      <c r="B74" s="3"/>
      <c r="C74" s="4"/>
      <c r="D74" s="4"/>
      <c r="E74" s="4"/>
      <c r="F74" s="38"/>
      <c r="G74" s="39"/>
    </row>
    <row r="75" spans="2:14" s="46" customFormat="1" x14ac:dyDescent="0.3">
      <c r="B75" s="45" t="s">
        <v>524</v>
      </c>
    </row>
    <row r="76" spans="2:14" s="46" customFormat="1" x14ac:dyDescent="0.3">
      <c r="B76" s="47" t="s">
        <v>525</v>
      </c>
      <c r="D76" s="48"/>
      <c r="E76" s="48"/>
      <c r="F76" s="48"/>
      <c r="G76" s="48"/>
      <c r="H76" s="48"/>
      <c r="J76" s="48"/>
      <c r="K76" s="48"/>
      <c r="L76" s="48"/>
      <c r="M76" s="48"/>
    </row>
    <row r="77" spans="2:14" s="46" customFormat="1" x14ac:dyDescent="0.3">
      <c r="B77" s="47" t="s">
        <v>526</v>
      </c>
      <c r="D77" s="48"/>
      <c r="E77" s="48"/>
      <c r="F77" s="48"/>
      <c r="G77" s="48"/>
      <c r="H77" s="48"/>
      <c r="J77" s="48"/>
      <c r="K77" s="48"/>
      <c r="L77" s="48"/>
      <c r="M77" s="48"/>
    </row>
    <row r="78" spans="2:14" s="46" customFormat="1" x14ac:dyDescent="0.3">
      <c r="B78" s="47" t="s">
        <v>527</v>
      </c>
      <c r="D78" s="48"/>
      <c r="E78" s="48"/>
      <c r="F78" s="48"/>
      <c r="G78" s="48"/>
      <c r="H78" s="48"/>
      <c r="J78" s="48"/>
      <c r="K78" s="48"/>
      <c r="L78" s="48"/>
      <c r="M78" s="48"/>
    </row>
    <row r="79" spans="2:14" customFormat="1" ht="6" customHeight="1" x14ac:dyDescent="0.35">
      <c r="B79" s="152"/>
      <c r="C79" s="152"/>
      <c r="D79" s="152"/>
      <c r="E79" s="152"/>
      <c r="F79" s="152"/>
      <c r="G79" s="152"/>
      <c r="H79" s="152"/>
      <c r="I79" s="152"/>
      <c r="J79" s="152"/>
      <c r="K79" s="152"/>
      <c r="L79" s="152"/>
      <c r="M79" s="152"/>
      <c r="N79" s="152"/>
    </row>
    <row r="80" spans="2:14" customFormat="1" ht="9.75" customHeight="1" x14ac:dyDescent="0.35">
      <c r="B80" s="3"/>
      <c r="C80" s="4"/>
      <c r="D80" s="4"/>
      <c r="E80" s="4"/>
      <c r="F80" s="4"/>
      <c r="G80" s="4"/>
    </row>
    <row r="82" spans="5:10" ht="14.5" thickBot="1" x14ac:dyDescent="0.35"/>
    <row r="83" spans="5:10" ht="15" customHeight="1" thickBot="1" x14ac:dyDescent="0.35">
      <c r="E83" s="160"/>
      <c r="F83" s="161"/>
      <c r="G83" s="148" t="s">
        <v>528</v>
      </c>
      <c r="H83" s="148"/>
      <c r="I83" s="148"/>
      <c r="J83" s="148"/>
    </row>
    <row r="84" spans="5:10" ht="14.5" thickBot="1" x14ac:dyDescent="0.35">
      <c r="E84" s="162"/>
      <c r="F84" s="163"/>
      <c r="G84" s="49" t="s">
        <v>529</v>
      </c>
      <c r="H84" s="50" t="s">
        <v>530</v>
      </c>
      <c r="I84" s="50" t="s">
        <v>531</v>
      </c>
      <c r="J84" s="50" t="s">
        <v>532</v>
      </c>
    </row>
    <row r="85" spans="5:10" ht="21.75" customHeight="1" x14ac:dyDescent="0.3">
      <c r="E85" s="164" t="s">
        <v>533</v>
      </c>
      <c r="F85" s="175">
        <v>100</v>
      </c>
      <c r="G85" s="51" t="s">
        <v>534</v>
      </c>
      <c r="H85" s="51" t="s">
        <v>534</v>
      </c>
      <c r="I85" s="51" t="s">
        <v>534</v>
      </c>
      <c r="J85" s="51" t="s">
        <v>535</v>
      </c>
    </row>
    <row r="86" spans="5:10" ht="21.75" customHeight="1" thickBot="1" x14ac:dyDescent="0.35">
      <c r="E86" s="165"/>
      <c r="F86" s="176"/>
      <c r="G86" s="44" t="s">
        <v>536</v>
      </c>
      <c r="H86" s="44" t="s">
        <v>537</v>
      </c>
      <c r="I86" s="44" t="s">
        <v>538</v>
      </c>
      <c r="J86" s="44" t="s">
        <v>539</v>
      </c>
    </row>
    <row r="87" spans="5:10" ht="21.75" customHeight="1" x14ac:dyDescent="0.3">
      <c r="E87" s="165"/>
      <c r="F87" s="175">
        <v>60</v>
      </c>
      <c r="G87" s="51" t="s">
        <v>534</v>
      </c>
      <c r="H87" s="51" t="s">
        <v>534</v>
      </c>
      <c r="I87" s="51" t="s">
        <v>535</v>
      </c>
      <c r="J87" s="51" t="s">
        <v>535</v>
      </c>
    </row>
    <row r="88" spans="5:10" ht="21.75" customHeight="1" thickBot="1" x14ac:dyDescent="0.35">
      <c r="E88" s="165"/>
      <c r="F88" s="176"/>
      <c r="G88" s="44" t="s">
        <v>540</v>
      </c>
      <c r="H88" s="44" t="s">
        <v>541</v>
      </c>
      <c r="I88" s="44" t="s">
        <v>542</v>
      </c>
      <c r="J88" s="44" t="s">
        <v>543</v>
      </c>
    </row>
    <row r="89" spans="5:10" ht="21.75" customHeight="1" x14ac:dyDescent="0.3">
      <c r="E89" s="165"/>
      <c r="F89" s="175">
        <v>25</v>
      </c>
      <c r="G89" s="51" t="s">
        <v>534</v>
      </c>
      <c r="H89" s="51" t="s">
        <v>535</v>
      </c>
      <c r="I89" s="51" t="s">
        <v>535</v>
      </c>
      <c r="J89" s="51" t="s">
        <v>544</v>
      </c>
    </row>
    <row r="90" spans="5:10" ht="21.75" customHeight="1" thickBot="1" x14ac:dyDescent="0.35">
      <c r="E90" s="165"/>
      <c r="F90" s="176"/>
      <c r="G90" s="44" t="s">
        <v>545</v>
      </c>
      <c r="H90" s="44" t="s">
        <v>546</v>
      </c>
      <c r="I90" s="44" t="s">
        <v>547</v>
      </c>
      <c r="J90" s="44" t="s">
        <v>548</v>
      </c>
    </row>
    <row r="91" spans="5:10" ht="21.75" customHeight="1" x14ac:dyDescent="0.3">
      <c r="E91" s="165"/>
      <c r="F91" s="175">
        <v>10</v>
      </c>
      <c r="G91" s="51" t="s">
        <v>535</v>
      </c>
      <c r="H91" s="51" t="s">
        <v>535</v>
      </c>
      <c r="I91" s="51" t="s">
        <v>544</v>
      </c>
      <c r="J91" s="167"/>
    </row>
    <row r="92" spans="5:10" ht="21.75" customHeight="1" thickBot="1" x14ac:dyDescent="0.35">
      <c r="E92" s="166"/>
      <c r="F92" s="176"/>
      <c r="G92" s="44" t="s">
        <v>549</v>
      </c>
      <c r="H92" s="44" t="s">
        <v>550</v>
      </c>
      <c r="I92" s="44" t="s">
        <v>551</v>
      </c>
      <c r="J92" s="168"/>
    </row>
    <row r="94" spans="5:10" ht="14.5" thickBot="1" x14ac:dyDescent="0.35"/>
    <row r="95" spans="5:10" ht="26.25" customHeight="1" thickBot="1" x14ac:dyDescent="0.35">
      <c r="E95" s="52"/>
      <c r="F95" s="169" t="s">
        <v>552</v>
      </c>
      <c r="G95" s="169"/>
      <c r="H95" s="52" t="s">
        <v>553</v>
      </c>
      <c r="I95" s="169" t="s">
        <v>554</v>
      </c>
      <c r="J95" s="169"/>
    </row>
    <row r="96" spans="5:10" ht="43.5" customHeight="1" thickBot="1" x14ac:dyDescent="0.35">
      <c r="E96" s="170" t="s">
        <v>534</v>
      </c>
      <c r="F96" s="172" t="s">
        <v>555</v>
      </c>
      <c r="G96" s="172"/>
      <c r="H96" s="149" t="s">
        <v>556</v>
      </c>
      <c r="I96" s="173" t="s">
        <v>557</v>
      </c>
      <c r="J96" s="173"/>
    </row>
    <row r="97" spans="5:10" ht="15.75" customHeight="1" thickBot="1" x14ac:dyDescent="0.35">
      <c r="E97" s="171"/>
      <c r="F97" s="174" t="s">
        <v>558</v>
      </c>
      <c r="G97" s="174"/>
      <c r="H97" s="149"/>
      <c r="I97" s="173"/>
      <c r="J97" s="173"/>
    </row>
    <row r="98" spans="5:10" ht="44.25" customHeight="1" thickBot="1" x14ac:dyDescent="0.35">
      <c r="E98" s="170" t="s">
        <v>535</v>
      </c>
      <c r="F98" s="172" t="s">
        <v>559</v>
      </c>
      <c r="G98" s="172"/>
      <c r="H98" s="149" t="s">
        <v>560</v>
      </c>
      <c r="I98" s="177" t="s">
        <v>561</v>
      </c>
      <c r="J98" s="178"/>
    </row>
    <row r="99" spans="5:10" ht="15.75" customHeight="1" thickBot="1" x14ac:dyDescent="0.35">
      <c r="E99" s="171"/>
      <c r="F99" s="174" t="s">
        <v>562</v>
      </c>
      <c r="G99" s="174"/>
      <c r="H99" s="149"/>
      <c r="I99" s="179"/>
      <c r="J99" s="180"/>
    </row>
    <row r="100" spans="5:10" ht="42.75" customHeight="1" thickBot="1" x14ac:dyDescent="0.35">
      <c r="E100" s="170" t="s">
        <v>544</v>
      </c>
      <c r="F100" s="172" t="s">
        <v>563</v>
      </c>
      <c r="G100" s="172"/>
      <c r="H100" s="149" t="s">
        <v>564</v>
      </c>
      <c r="I100" s="177" t="s">
        <v>565</v>
      </c>
      <c r="J100" s="178"/>
    </row>
    <row r="101" spans="5:10" ht="15.75" customHeight="1" thickBot="1" x14ac:dyDescent="0.35">
      <c r="E101" s="171"/>
      <c r="F101" s="174" t="s">
        <v>566</v>
      </c>
      <c r="G101" s="174"/>
      <c r="H101" s="149"/>
      <c r="I101" s="179"/>
      <c r="J101" s="180"/>
    </row>
    <row r="102" spans="5:10" ht="48.75" customHeight="1" thickBot="1" x14ac:dyDescent="0.35">
      <c r="E102" s="170" t="s">
        <v>567</v>
      </c>
      <c r="F102" s="172" t="s">
        <v>568</v>
      </c>
      <c r="G102" s="172"/>
      <c r="H102" s="149" t="s">
        <v>569</v>
      </c>
      <c r="I102" s="177" t="s">
        <v>570</v>
      </c>
      <c r="J102" s="178"/>
    </row>
    <row r="103" spans="5:10" ht="15.75" customHeight="1" thickBot="1" x14ac:dyDescent="0.35">
      <c r="E103" s="171"/>
      <c r="F103" s="174" t="s">
        <v>571</v>
      </c>
      <c r="G103" s="174"/>
      <c r="H103" s="149"/>
      <c r="I103" s="179"/>
      <c r="J103" s="180"/>
    </row>
  </sheetData>
  <sheetProtection sheet="1" objects="1" scenarios="1"/>
  <mergeCells count="81">
    <mergeCell ref="E102:E103"/>
    <mergeCell ref="F102:G102"/>
    <mergeCell ref="H102:H103"/>
    <mergeCell ref="I102:J103"/>
    <mergeCell ref="F103:G103"/>
    <mergeCell ref="E98:E99"/>
    <mergeCell ref="F98:G98"/>
    <mergeCell ref="H98:H99"/>
    <mergeCell ref="I98:J99"/>
    <mergeCell ref="F99:G99"/>
    <mergeCell ref="E100:E101"/>
    <mergeCell ref="F100:G100"/>
    <mergeCell ref="H100:H101"/>
    <mergeCell ref="I100:J101"/>
    <mergeCell ref="F101:G101"/>
    <mergeCell ref="J91:J92"/>
    <mergeCell ref="F95:G95"/>
    <mergeCell ref="I95:J95"/>
    <mergeCell ref="E96:E97"/>
    <mergeCell ref="F96:G96"/>
    <mergeCell ref="H96:H97"/>
    <mergeCell ref="I96:J97"/>
    <mergeCell ref="F97:G97"/>
    <mergeCell ref="E85:E92"/>
    <mergeCell ref="F85:F86"/>
    <mergeCell ref="F87:F88"/>
    <mergeCell ref="F89:F90"/>
    <mergeCell ref="F91:F92"/>
    <mergeCell ref="H17:L17"/>
    <mergeCell ref="B71:N72"/>
    <mergeCell ref="B79:N79"/>
    <mergeCell ref="E83:F84"/>
    <mergeCell ref="G83:J83"/>
    <mergeCell ref="F65:G65"/>
    <mergeCell ref="H65:K65"/>
    <mergeCell ref="F66:G66"/>
    <mergeCell ref="H66:K66"/>
    <mergeCell ref="F64:G64"/>
    <mergeCell ref="H64:K64"/>
    <mergeCell ref="E51:E58"/>
    <mergeCell ref="B38:N39"/>
    <mergeCell ref="F41:G41"/>
    <mergeCell ref="H41:K41"/>
    <mergeCell ref="F42:G42"/>
    <mergeCell ref="B6:N7"/>
    <mergeCell ref="F13:G13"/>
    <mergeCell ref="H13:L13"/>
    <mergeCell ref="H14:L14"/>
    <mergeCell ref="H15:L15"/>
    <mergeCell ref="H16:L16"/>
    <mergeCell ref="F62:G62"/>
    <mergeCell ref="H62:K62"/>
    <mergeCell ref="F63:G63"/>
    <mergeCell ref="H63:K63"/>
    <mergeCell ref="F51:F52"/>
    <mergeCell ref="F53:F54"/>
    <mergeCell ref="F55:F56"/>
    <mergeCell ref="F57:F58"/>
    <mergeCell ref="B60:N61"/>
    <mergeCell ref="F44:G44"/>
    <mergeCell ref="H44:K44"/>
    <mergeCell ref="F45:G45"/>
    <mergeCell ref="H45:K45"/>
    <mergeCell ref="E49:F50"/>
    <mergeCell ref="G49:J49"/>
    <mergeCell ref="H42:K42"/>
    <mergeCell ref="F43:G43"/>
    <mergeCell ref="H43:K43"/>
    <mergeCell ref="F32:G32"/>
    <mergeCell ref="H32:K32"/>
    <mergeCell ref="F33:G33"/>
    <mergeCell ref="H33:K33"/>
    <mergeCell ref="F34:G34"/>
    <mergeCell ref="H34:K34"/>
    <mergeCell ref="F31:G31"/>
    <mergeCell ref="H31:K31"/>
    <mergeCell ref="B21:N22"/>
    <mergeCell ref="B25:N26"/>
    <mergeCell ref="B28:N29"/>
    <mergeCell ref="F30:G30"/>
    <mergeCell ref="H30:K30"/>
  </mergeCells>
  <pageMargins left="0.7" right="0.7" top="0.75" bottom="0.75"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5"/>
  <sheetViews>
    <sheetView showGridLines="0" workbookViewId="0">
      <selection activeCell="I8" sqref="I8"/>
    </sheetView>
  </sheetViews>
  <sheetFormatPr baseColWidth="10" defaultRowHeight="12" x14ac:dyDescent="0.3"/>
  <cols>
    <col min="1" max="3" width="10.90625" style="18"/>
    <col min="4" max="4" width="28" style="18" customWidth="1"/>
    <col min="5" max="6" width="42.90625" style="18" customWidth="1"/>
    <col min="7" max="16384" width="10.90625" style="18"/>
  </cols>
  <sheetData>
    <row r="2" spans="2:10" x14ac:dyDescent="0.3">
      <c r="B2" s="19" t="s">
        <v>4</v>
      </c>
      <c r="C2" s="181" t="s">
        <v>52</v>
      </c>
      <c r="D2" s="181"/>
      <c r="E2" s="181"/>
      <c r="F2" s="181"/>
    </row>
    <row r="3" spans="2:10" x14ac:dyDescent="0.3">
      <c r="B3" s="8" t="s">
        <v>16</v>
      </c>
      <c r="C3" s="182" t="s">
        <v>54</v>
      </c>
      <c r="D3" s="182"/>
      <c r="E3" s="10" t="s">
        <v>211</v>
      </c>
      <c r="F3" s="10" t="s">
        <v>212</v>
      </c>
    </row>
    <row r="4" spans="2:10" ht="80.5" x14ac:dyDescent="0.35">
      <c r="B4" s="20" t="s">
        <v>147</v>
      </c>
      <c r="C4" s="183" t="s">
        <v>44</v>
      </c>
      <c r="D4" s="183"/>
      <c r="E4" s="21" t="s">
        <v>191</v>
      </c>
      <c r="F4" s="21" t="s">
        <v>195</v>
      </c>
      <c r="I4" s="22" t="s">
        <v>368</v>
      </c>
      <c r="J4" s="23" t="s">
        <v>373</v>
      </c>
    </row>
    <row r="5" spans="2:10" ht="69" x14ac:dyDescent="0.35">
      <c r="B5" s="20" t="s">
        <v>148</v>
      </c>
      <c r="C5" s="183" t="s">
        <v>45</v>
      </c>
      <c r="D5" s="183"/>
      <c r="E5" s="21" t="s">
        <v>192</v>
      </c>
      <c r="F5" s="21" t="s">
        <v>196</v>
      </c>
      <c r="I5" s="22" t="s">
        <v>53</v>
      </c>
      <c r="J5" s="23" t="s">
        <v>578</v>
      </c>
    </row>
    <row r="6" spans="2:10" ht="80.5" x14ac:dyDescent="0.35">
      <c r="B6" s="20" t="s">
        <v>149</v>
      </c>
      <c r="C6" s="183" t="s">
        <v>704</v>
      </c>
      <c r="D6" s="183"/>
      <c r="E6" s="21" t="s">
        <v>707</v>
      </c>
      <c r="F6" s="21" t="s">
        <v>708</v>
      </c>
      <c r="I6" s="22" t="s">
        <v>365</v>
      </c>
      <c r="J6" s="23" t="s">
        <v>366</v>
      </c>
    </row>
    <row r="7" spans="2:10" ht="80.5" x14ac:dyDescent="0.3">
      <c r="B7" s="20" t="s">
        <v>150</v>
      </c>
      <c r="C7" s="183" t="s">
        <v>697</v>
      </c>
      <c r="D7" s="183"/>
      <c r="E7" s="21" t="s">
        <v>709</v>
      </c>
      <c r="F7" s="21" t="s">
        <v>710</v>
      </c>
    </row>
    <row r="8" spans="2:10" ht="80.5" x14ac:dyDescent="0.3">
      <c r="B8" s="20" t="s">
        <v>151</v>
      </c>
      <c r="C8" s="183" t="s">
        <v>393</v>
      </c>
      <c r="D8" s="183"/>
      <c r="E8" s="21" t="s">
        <v>193</v>
      </c>
      <c r="F8" s="21" t="s">
        <v>197</v>
      </c>
    </row>
    <row r="9" spans="2:10" ht="69" x14ac:dyDescent="0.3">
      <c r="B9" s="20" t="s">
        <v>152</v>
      </c>
      <c r="C9" s="183" t="s">
        <v>48</v>
      </c>
      <c r="D9" s="183"/>
      <c r="E9" s="21" t="s">
        <v>194</v>
      </c>
      <c r="F9" s="21" t="s">
        <v>198</v>
      </c>
    </row>
    <row r="10" spans="2:10" ht="80.5" x14ac:dyDescent="0.3">
      <c r="B10" s="20" t="s">
        <v>153</v>
      </c>
      <c r="C10" s="183" t="s">
        <v>49</v>
      </c>
      <c r="D10" s="183"/>
      <c r="E10" s="21" t="s">
        <v>711</v>
      </c>
      <c r="F10" s="21" t="s">
        <v>199</v>
      </c>
    </row>
    <row r="11" spans="2:10" ht="57.5" x14ac:dyDescent="0.3">
      <c r="B11" s="20" t="s">
        <v>154</v>
      </c>
      <c r="C11" s="183" t="s">
        <v>394</v>
      </c>
      <c r="D11" s="183"/>
      <c r="E11" s="21" t="s">
        <v>200</v>
      </c>
      <c r="F11" s="21" t="s">
        <v>201</v>
      </c>
    </row>
    <row r="12" spans="2:10" ht="57.5" x14ac:dyDescent="0.3">
      <c r="B12" s="20" t="s">
        <v>155</v>
      </c>
      <c r="C12" s="183" t="s">
        <v>395</v>
      </c>
      <c r="D12" s="183"/>
      <c r="E12" s="21" t="s">
        <v>202</v>
      </c>
      <c r="F12" s="21" t="s">
        <v>203</v>
      </c>
    </row>
    <row r="13" spans="2:10" ht="46" x14ac:dyDescent="0.3">
      <c r="B13" s="20" t="s">
        <v>156</v>
      </c>
      <c r="C13" s="183" t="s">
        <v>396</v>
      </c>
      <c r="D13" s="183"/>
      <c r="E13" s="21" t="s">
        <v>204</v>
      </c>
      <c r="F13" s="21" t="s">
        <v>205</v>
      </c>
    </row>
    <row r="14" spans="2:10" ht="57.5" x14ac:dyDescent="0.3">
      <c r="B14" s="20" t="s">
        <v>157</v>
      </c>
      <c r="C14" s="183" t="s">
        <v>397</v>
      </c>
      <c r="D14" s="183"/>
      <c r="E14" s="21" t="s">
        <v>206</v>
      </c>
      <c r="F14" s="21" t="s">
        <v>207</v>
      </c>
    </row>
    <row r="15" spans="2:10" ht="34.5" x14ac:dyDescent="0.3">
      <c r="B15" s="20" t="s">
        <v>158</v>
      </c>
      <c r="C15" s="183" t="s">
        <v>50</v>
      </c>
      <c r="D15" s="183"/>
      <c r="E15" s="21" t="s">
        <v>208</v>
      </c>
      <c r="F15" s="21" t="s">
        <v>209</v>
      </c>
    </row>
    <row r="16" spans="2:10" ht="69" x14ac:dyDescent="0.3">
      <c r="B16" s="20" t="s">
        <v>159</v>
      </c>
      <c r="C16" s="183" t="s">
        <v>712</v>
      </c>
      <c r="D16" s="183"/>
      <c r="E16" s="21" t="s">
        <v>713</v>
      </c>
      <c r="F16" s="21" t="s">
        <v>210</v>
      </c>
    </row>
    <row r="17" spans="2:6" x14ac:dyDescent="0.3">
      <c r="B17" s="19" t="s">
        <v>6</v>
      </c>
      <c r="C17" s="181" t="s">
        <v>398</v>
      </c>
      <c r="D17" s="181"/>
      <c r="E17" s="181"/>
      <c r="F17" s="181"/>
    </row>
    <row r="18" spans="2:6" x14ac:dyDescent="0.3">
      <c r="B18" s="8" t="s">
        <v>16</v>
      </c>
      <c r="C18" s="182" t="s">
        <v>54</v>
      </c>
      <c r="D18" s="182"/>
      <c r="E18" s="10" t="s">
        <v>211</v>
      </c>
      <c r="F18" s="10" t="s">
        <v>212</v>
      </c>
    </row>
    <row r="19" spans="2:6" ht="69" x14ac:dyDescent="0.3">
      <c r="B19" s="20" t="s">
        <v>160</v>
      </c>
      <c r="C19" s="183" t="s">
        <v>399</v>
      </c>
      <c r="D19" s="183"/>
      <c r="E19" s="21" t="s">
        <v>214</v>
      </c>
      <c r="F19" s="21" t="s">
        <v>215</v>
      </c>
    </row>
    <row r="20" spans="2:6" ht="46" x14ac:dyDescent="0.3">
      <c r="B20" s="20" t="s">
        <v>161</v>
      </c>
      <c r="C20" s="183" t="s">
        <v>68</v>
      </c>
      <c r="D20" s="183"/>
      <c r="E20" s="21" t="s">
        <v>216</v>
      </c>
      <c r="F20" s="21" t="s">
        <v>217</v>
      </c>
    </row>
    <row r="21" spans="2:6" ht="57.5" x14ac:dyDescent="0.3">
      <c r="B21" s="20" t="s">
        <v>162</v>
      </c>
      <c r="C21" s="183" t="s">
        <v>400</v>
      </c>
      <c r="D21" s="183"/>
      <c r="E21" s="21" t="s">
        <v>218</v>
      </c>
      <c r="F21" s="21" t="s">
        <v>219</v>
      </c>
    </row>
    <row r="22" spans="2:6" ht="126.5" x14ac:dyDescent="0.3">
      <c r="B22" s="20" t="s">
        <v>163</v>
      </c>
      <c r="C22" s="183" t="s">
        <v>401</v>
      </c>
      <c r="D22" s="183"/>
      <c r="E22" s="21" t="s">
        <v>220</v>
      </c>
      <c r="F22" s="21" t="s">
        <v>221</v>
      </c>
    </row>
    <row r="23" spans="2:6" ht="103.5" x14ac:dyDescent="0.3">
      <c r="B23" s="20" t="s">
        <v>164</v>
      </c>
      <c r="C23" s="183" t="s">
        <v>714</v>
      </c>
      <c r="D23" s="183"/>
      <c r="E23" s="21" t="s">
        <v>715</v>
      </c>
      <c r="F23" s="21" t="s">
        <v>222</v>
      </c>
    </row>
    <row r="24" spans="2:6" ht="69" x14ac:dyDescent="0.3">
      <c r="B24" s="20" t="s">
        <v>165</v>
      </c>
      <c r="C24" s="183" t="s">
        <v>404</v>
      </c>
      <c r="D24" s="183"/>
      <c r="E24" s="21" t="s">
        <v>223</v>
      </c>
      <c r="F24" s="21" t="s">
        <v>224</v>
      </c>
    </row>
    <row r="25" spans="2:6" ht="57.5" x14ac:dyDescent="0.3">
      <c r="B25" s="20" t="s">
        <v>166</v>
      </c>
      <c r="C25" s="183" t="s">
        <v>405</v>
      </c>
      <c r="D25" s="183"/>
      <c r="E25" s="21" t="s">
        <v>225</v>
      </c>
      <c r="F25" s="21" t="s">
        <v>226</v>
      </c>
    </row>
    <row r="26" spans="2:6" ht="80.5" x14ac:dyDescent="0.3">
      <c r="B26" s="20" t="s">
        <v>167</v>
      </c>
      <c r="C26" s="183" t="s">
        <v>406</v>
      </c>
      <c r="D26" s="183"/>
      <c r="E26" s="21" t="s">
        <v>227</v>
      </c>
      <c r="F26" s="21" t="s">
        <v>228</v>
      </c>
    </row>
    <row r="27" spans="2:6" ht="80.5" x14ac:dyDescent="0.3">
      <c r="B27" s="20" t="s">
        <v>168</v>
      </c>
      <c r="C27" s="183" t="s">
        <v>407</v>
      </c>
      <c r="D27" s="183"/>
      <c r="E27" s="21" t="s">
        <v>229</v>
      </c>
      <c r="F27" s="21" t="s">
        <v>230</v>
      </c>
    </row>
    <row r="28" spans="2:6" ht="34.5" x14ac:dyDescent="0.3">
      <c r="B28" s="20" t="s">
        <v>169</v>
      </c>
      <c r="C28" s="183" t="s">
        <v>408</v>
      </c>
      <c r="D28" s="183"/>
      <c r="E28" s="21" t="s">
        <v>231</v>
      </c>
      <c r="F28" s="21" t="s">
        <v>232</v>
      </c>
    </row>
    <row r="29" spans="2:6" ht="92" x14ac:dyDescent="0.3">
      <c r="B29" s="20" t="s">
        <v>170</v>
      </c>
      <c r="C29" s="183" t="s">
        <v>69</v>
      </c>
      <c r="D29" s="183"/>
      <c r="E29" s="21" t="s">
        <v>233</v>
      </c>
      <c r="F29" s="21" t="s">
        <v>234</v>
      </c>
    </row>
    <row r="30" spans="2:6" ht="34.5" x14ac:dyDescent="0.3">
      <c r="B30" s="20" t="s">
        <v>171</v>
      </c>
      <c r="C30" s="183" t="s">
        <v>409</v>
      </c>
      <c r="D30" s="183"/>
      <c r="E30" s="21" t="s">
        <v>235</v>
      </c>
      <c r="F30" s="21" t="s">
        <v>236</v>
      </c>
    </row>
    <row r="31" spans="2:6" ht="34.5" x14ac:dyDescent="0.3">
      <c r="B31" s="20" t="s">
        <v>172</v>
      </c>
      <c r="C31" s="183" t="s">
        <v>70</v>
      </c>
      <c r="D31" s="183"/>
      <c r="E31" s="21" t="s">
        <v>237</v>
      </c>
      <c r="F31" s="21" t="s">
        <v>238</v>
      </c>
    </row>
    <row r="32" spans="2:6" ht="34.5" x14ac:dyDescent="0.3">
      <c r="B32" s="20" t="s">
        <v>173</v>
      </c>
      <c r="C32" s="183" t="s">
        <v>71</v>
      </c>
      <c r="D32" s="183"/>
      <c r="E32" s="21" t="s">
        <v>239</v>
      </c>
      <c r="F32" s="21" t="s">
        <v>240</v>
      </c>
    </row>
    <row r="33" spans="2:6" ht="46" x14ac:dyDescent="0.3">
      <c r="B33" s="20" t="s">
        <v>174</v>
      </c>
      <c r="C33" s="183" t="s">
        <v>72</v>
      </c>
      <c r="D33" s="183"/>
      <c r="E33" s="21" t="s">
        <v>241</v>
      </c>
      <c r="F33" s="21" t="s">
        <v>242</v>
      </c>
    </row>
    <row r="34" spans="2:6" ht="34.5" x14ac:dyDescent="0.3">
      <c r="B34" s="20" t="s">
        <v>175</v>
      </c>
      <c r="C34" s="183" t="s">
        <v>410</v>
      </c>
      <c r="D34" s="183"/>
      <c r="E34" s="21" t="s">
        <v>243</v>
      </c>
      <c r="F34" s="21" t="s">
        <v>244</v>
      </c>
    </row>
    <row r="35" spans="2:6" ht="46" x14ac:dyDescent="0.3">
      <c r="B35" s="20" t="s">
        <v>176</v>
      </c>
      <c r="C35" s="183" t="s">
        <v>73</v>
      </c>
      <c r="D35" s="183"/>
      <c r="E35" s="21" t="s">
        <v>245</v>
      </c>
      <c r="F35" s="21" t="s">
        <v>246</v>
      </c>
    </row>
    <row r="36" spans="2:6" ht="46" x14ac:dyDescent="0.3">
      <c r="B36" s="20" t="s">
        <v>177</v>
      </c>
      <c r="C36" s="183" t="s">
        <v>74</v>
      </c>
      <c r="D36" s="183"/>
      <c r="E36" s="21" t="s">
        <v>247</v>
      </c>
      <c r="F36" s="21" t="s">
        <v>248</v>
      </c>
    </row>
    <row r="37" spans="2:6" ht="34.5" x14ac:dyDescent="0.3">
      <c r="B37" s="20" t="s">
        <v>178</v>
      </c>
      <c r="C37" s="183" t="s">
        <v>75</v>
      </c>
      <c r="D37" s="183"/>
      <c r="E37" s="21" t="s">
        <v>249</v>
      </c>
      <c r="F37" s="21" t="s">
        <v>250</v>
      </c>
    </row>
    <row r="38" spans="2:6" x14ac:dyDescent="0.3">
      <c r="B38" s="19" t="s">
        <v>8</v>
      </c>
      <c r="C38" s="181" t="s">
        <v>446</v>
      </c>
      <c r="D38" s="181"/>
      <c r="E38" s="181"/>
      <c r="F38" s="181"/>
    </row>
    <row r="39" spans="2:6" x14ac:dyDescent="0.3">
      <c r="B39" s="8" t="s">
        <v>16</v>
      </c>
      <c r="C39" s="182" t="s">
        <v>54</v>
      </c>
      <c r="D39" s="182"/>
      <c r="E39" s="10" t="s">
        <v>211</v>
      </c>
      <c r="F39" s="10" t="s">
        <v>212</v>
      </c>
    </row>
    <row r="40" spans="2:6" ht="34.5" x14ac:dyDescent="0.3">
      <c r="B40" s="20" t="s">
        <v>179</v>
      </c>
      <c r="C40" s="183" t="s">
        <v>411</v>
      </c>
      <c r="D40" s="183"/>
      <c r="E40" s="21" t="s">
        <v>251</v>
      </c>
      <c r="F40" s="21" t="s">
        <v>252</v>
      </c>
    </row>
    <row r="41" spans="2:6" ht="57.5" x14ac:dyDescent="0.3">
      <c r="B41" s="20" t="s">
        <v>180</v>
      </c>
      <c r="C41" s="183" t="s">
        <v>412</v>
      </c>
      <c r="D41" s="183"/>
      <c r="E41" s="21" t="s">
        <v>253</v>
      </c>
      <c r="F41" s="21" t="s">
        <v>254</v>
      </c>
    </row>
    <row r="42" spans="2:6" x14ac:dyDescent="0.3">
      <c r="B42" s="19" t="s">
        <v>10</v>
      </c>
      <c r="C42" s="181" t="s">
        <v>447</v>
      </c>
      <c r="D42" s="181"/>
      <c r="E42" s="181"/>
      <c r="F42" s="181"/>
    </row>
    <row r="43" spans="2:6" x14ac:dyDescent="0.3">
      <c r="B43" s="8" t="s">
        <v>16</v>
      </c>
      <c r="C43" s="182" t="s">
        <v>54</v>
      </c>
      <c r="D43" s="182"/>
      <c r="E43" s="10" t="s">
        <v>211</v>
      </c>
      <c r="F43" s="10" t="s">
        <v>212</v>
      </c>
    </row>
    <row r="44" spans="2:6" ht="34.5" x14ac:dyDescent="0.3">
      <c r="B44" s="20" t="s">
        <v>101</v>
      </c>
      <c r="C44" s="183" t="s">
        <v>413</v>
      </c>
      <c r="D44" s="183"/>
      <c r="E44" s="21" t="s">
        <v>255</v>
      </c>
      <c r="F44" s="21" t="s">
        <v>252</v>
      </c>
    </row>
    <row r="45" spans="2:6" ht="46" x14ac:dyDescent="0.3">
      <c r="B45" s="20" t="s">
        <v>102</v>
      </c>
      <c r="C45" s="183" t="s">
        <v>414</v>
      </c>
      <c r="D45" s="183"/>
      <c r="E45" s="21" t="s">
        <v>256</v>
      </c>
      <c r="F45" s="21" t="s">
        <v>257</v>
      </c>
    </row>
    <row r="46" spans="2:6" ht="57.5" x14ac:dyDescent="0.3">
      <c r="B46" s="20" t="s">
        <v>103</v>
      </c>
      <c r="C46" s="183" t="s">
        <v>415</v>
      </c>
      <c r="D46" s="183"/>
      <c r="E46" s="21" t="s">
        <v>258</v>
      </c>
      <c r="F46" s="21" t="s">
        <v>259</v>
      </c>
    </row>
    <row r="47" spans="2:6" ht="46" x14ac:dyDescent="0.3">
      <c r="B47" s="20" t="s">
        <v>104</v>
      </c>
      <c r="C47" s="183" t="s">
        <v>416</v>
      </c>
      <c r="D47" s="183"/>
      <c r="E47" s="21" t="s">
        <v>260</v>
      </c>
      <c r="F47" s="21" t="s">
        <v>261</v>
      </c>
    </row>
    <row r="48" spans="2:6" x14ac:dyDescent="0.3">
      <c r="B48" s="19" t="s">
        <v>12</v>
      </c>
      <c r="C48" s="181" t="s">
        <v>448</v>
      </c>
      <c r="D48" s="181"/>
      <c r="E48" s="181"/>
      <c r="F48" s="181"/>
    </row>
    <row r="49" spans="2:6" x14ac:dyDescent="0.3">
      <c r="B49" s="8" t="s">
        <v>16</v>
      </c>
      <c r="C49" s="182" t="s">
        <v>54</v>
      </c>
      <c r="D49" s="182"/>
      <c r="E49" s="10" t="s">
        <v>211</v>
      </c>
      <c r="F49" s="10" t="s">
        <v>212</v>
      </c>
    </row>
    <row r="50" spans="2:6" ht="115" x14ac:dyDescent="0.3">
      <c r="B50" s="20" t="s">
        <v>181</v>
      </c>
      <c r="C50" s="183" t="s">
        <v>701</v>
      </c>
      <c r="D50" s="183"/>
      <c r="E50" s="21" t="s">
        <v>262</v>
      </c>
      <c r="F50" s="21" t="s">
        <v>263</v>
      </c>
    </row>
    <row r="51" spans="2:6" ht="34.5" x14ac:dyDescent="0.3">
      <c r="B51" s="20" t="s">
        <v>182</v>
      </c>
      <c r="C51" s="183" t="s">
        <v>76</v>
      </c>
      <c r="D51" s="183"/>
      <c r="E51" s="21" t="s">
        <v>264</v>
      </c>
      <c r="F51" s="21" t="s">
        <v>265</v>
      </c>
    </row>
    <row r="52" spans="2:6" ht="23" x14ac:dyDescent="0.3">
      <c r="B52" s="20" t="s">
        <v>183</v>
      </c>
      <c r="C52" s="183" t="s">
        <v>418</v>
      </c>
      <c r="D52" s="183"/>
      <c r="E52" s="21" t="s">
        <v>266</v>
      </c>
      <c r="F52" s="21" t="s">
        <v>267</v>
      </c>
    </row>
    <row r="53" spans="2:6" x14ac:dyDescent="0.3">
      <c r="B53" s="19" t="s">
        <v>14</v>
      </c>
      <c r="C53" s="181" t="s">
        <v>56</v>
      </c>
      <c r="D53" s="181"/>
      <c r="E53" s="181"/>
      <c r="F53" s="181"/>
    </row>
    <row r="54" spans="2:6" x14ac:dyDescent="0.3">
      <c r="B54" s="8" t="s">
        <v>16</v>
      </c>
      <c r="C54" s="182" t="s">
        <v>54</v>
      </c>
      <c r="D54" s="182"/>
      <c r="E54" s="10" t="s">
        <v>211</v>
      </c>
      <c r="F54" s="10" t="s">
        <v>212</v>
      </c>
    </row>
    <row r="55" spans="2:6" ht="80.5" x14ac:dyDescent="0.3">
      <c r="B55" s="20" t="s">
        <v>184</v>
      </c>
      <c r="C55" s="183" t="s">
        <v>77</v>
      </c>
      <c r="D55" s="183"/>
      <c r="E55" s="21" t="s">
        <v>356</v>
      </c>
      <c r="F55" s="21" t="s">
        <v>357</v>
      </c>
    </row>
    <row r="56" spans="2:6" ht="57.5" x14ac:dyDescent="0.3">
      <c r="B56" s="20" t="s">
        <v>185</v>
      </c>
      <c r="C56" s="183" t="s">
        <v>78</v>
      </c>
      <c r="D56" s="183"/>
      <c r="E56" s="21" t="s">
        <v>358</v>
      </c>
      <c r="F56" s="21" t="s">
        <v>359</v>
      </c>
    </row>
    <row r="57" spans="2:6" ht="46" x14ac:dyDescent="0.3">
      <c r="B57" s="20" t="s">
        <v>186</v>
      </c>
      <c r="C57" s="183" t="s">
        <v>419</v>
      </c>
      <c r="D57" s="183"/>
      <c r="E57" s="21" t="s">
        <v>360</v>
      </c>
      <c r="F57" s="21" t="s">
        <v>361</v>
      </c>
    </row>
    <row r="58" spans="2:6" ht="34.5" x14ac:dyDescent="0.3">
      <c r="B58" s="20" t="s">
        <v>187</v>
      </c>
      <c r="C58" s="183" t="s">
        <v>420</v>
      </c>
      <c r="D58" s="183"/>
      <c r="E58" s="21" t="s">
        <v>362</v>
      </c>
      <c r="F58" s="21" t="s">
        <v>361</v>
      </c>
    </row>
    <row r="59" spans="2:6" x14ac:dyDescent="0.3">
      <c r="B59" s="186" t="s">
        <v>17</v>
      </c>
      <c r="C59" s="186"/>
      <c r="D59" s="186"/>
      <c r="E59" s="186"/>
      <c r="F59" s="186"/>
    </row>
    <row r="60" spans="2:6" ht="29.5" customHeight="1" x14ac:dyDescent="0.3">
      <c r="B60" s="19" t="s">
        <v>19</v>
      </c>
      <c r="C60" s="181" t="s">
        <v>57</v>
      </c>
      <c r="D60" s="181"/>
      <c r="E60" s="181"/>
      <c r="F60" s="181"/>
    </row>
    <row r="61" spans="2:6" x14ac:dyDescent="0.3">
      <c r="B61" s="8" t="s">
        <v>16</v>
      </c>
      <c r="C61" s="182" t="s">
        <v>54</v>
      </c>
      <c r="D61" s="182"/>
      <c r="E61" s="10" t="s">
        <v>211</v>
      </c>
      <c r="F61" s="10" t="s">
        <v>212</v>
      </c>
    </row>
    <row r="62" spans="2:6" ht="53.5" customHeight="1" x14ac:dyDescent="0.3">
      <c r="B62" s="20" t="s">
        <v>79</v>
      </c>
      <c r="C62" s="183" t="s">
        <v>682</v>
      </c>
      <c r="D62" s="183"/>
      <c r="E62" s="97" t="s">
        <v>677</v>
      </c>
      <c r="F62" s="97" t="s">
        <v>666</v>
      </c>
    </row>
    <row r="63" spans="2:6" ht="92" customHeight="1" x14ac:dyDescent="0.3">
      <c r="B63" s="20" t="s">
        <v>80</v>
      </c>
      <c r="C63" s="183" t="s">
        <v>421</v>
      </c>
      <c r="D63" s="183"/>
      <c r="E63" s="21" t="s">
        <v>268</v>
      </c>
      <c r="F63" s="21" t="s">
        <v>269</v>
      </c>
    </row>
    <row r="64" spans="2:6" ht="49.5" customHeight="1" x14ac:dyDescent="0.3">
      <c r="B64" s="20" t="s">
        <v>81</v>
      </c>
      <c r="C64" s="183" t="s">
        <v>84</v>
      </c>
      <c r="D64" s="183"/>
      <c r="E64" s="21" t="s">
        <v>270</v>
      </c>
      <c r="F64" s="21" t="s">
        <v>271</v>
      </c>
    </row>
    <row r="65" spans="2:6" ht="69" x14ac:dyDescent="0.3">
      <c r="B65" s="20" t="s">
        <v>82</v>
      </c>
      <c r="C65" s="183" t="s">
        <v>422</v>
      </c>
      <c r="D65" s="183"/>
      <c r="E65" s="21" t="s">
        <v>272</v>
      </c>
      <c r="F65" s="21" t="s">
        <v>273</v>
      </c>
    </row>
    <row r="66" spans="2:6" ht="57.5" x14ac:dyDescent="0.3">
      <c r="B66" s="20" t="s">
        <v>83</v>
      </c>
      <c r="C66" s="183" t="s">
        <v>660</v>
      </c>
      <c r="D66" s="183"/>
      <c r="E66" s="21" t="s">
        <v>274</v>
      </c>
      <c r="F66" s="21" t="s">
        <v>275</v>
      </c>
    </row>
    <row r="67" spans="2:6" ht="57.5" customHeight="1" x14ac:dyDescent="0.3">
      <c r="B67" s="20" t="s">
        <v>653</v>
      </c>
      <c r="C67" s="183" t="s">
        <v>85</v>
      </c>
      <c r="D67" s="183"/>
      <c r="E67" s="21" t="s">
        <v>276</v>
      </c>
      <c r="F67" s="21" t="s">
        <v>277</v>
      </c>
    </row>
    <row r="68" spans="2:6" ht="58" customHeight="1" x14ac:dyDescent="0.3">
      <c r="B68" s="20" t="s">
        <v>654</v>
      </c>
      <c r="C68" s="183" t="s">
        <v>716</v>
      </c>
      <c r="D68" s="183"/>
      <c r="E68" s="97" t="s">
        <v>717</v>
      </c>
      <c r="F68" s="97" t="s">
        <v>667</v>
      </c>
    </row>
    <row r="69" spans="2:6" ht="57.5" customHeight="1" x14ac:dyDescent="0.3">
      <c r="B69" s="20" t="s">
        <v>655</v>
      </c>
      <c r="C69" s="183" t="s">
        <v>661</v>
      </c>
      <c r="D69" s="183"/>
      <c r="E69" s="97" t="s">
        <v>678</v>
      </c>
      <c r="F69" s="97" t="s">
        <v>668</v>
      </c>
    </row>
    <row r="70" spans="2:6" ht="57.5" customHeight="1" x14ac:dyDescent="0.3">
      <c r="B70" s="20" t="s">
        <v>656</v>
      </c>
      <c r="C70" s="183" t="s">
        <v>652</v>
      </c>
      <c r="D70" s="183"/>
      <c r="E70" s="97" t="s">
        <v>679</v>
      </c>
      <c r="F70" s="97" t="s">
        <v>669</v>
      </c>
    </row>
    <row r="71" spans="2:6" ht="57.5" customHeight="1" x14ac:dyDescent="0.3">
      <c r="B71" s="20" t="s">
        <v>657</v>
      </c>
      <c r="C71" s="183" t="s">
        <v>670</v>
      </c>
      <c r="D71" s="183"/>
      <c r="E71" s="97" t="s">
        <v>680</v>
      </c>
      <c r="F71" s="97" t="s">
        <v>671</v>
      </c>
    </row>
    <row r="72" spans="2:6" ht="57.5" customHeight="1" x14ac:dyDescent="0.3">
      <c r="B72" s="20" t="s">
        <v>658</v>
      </c>
      <c r="C72" s="183" t="s">
        <v>662</v>
      </c>
      <c r="D72" s="183"/>
      <c r="E72" s="97" t="s">
        <v>672</v>
      </c>
      <c r="F72" s="97" t="s">
        <v>673</v>
      </c>
    </row>
    <row r="73" spans="2:6" ht="42.5" customHeight="1" x14ac:dyDescent="0.3">
      <c r="B73" s="20" t="s">
        <v>664</v>
      </c>
      <c r="C73" s="183" t="s">
        <v>659</v>
      </c>
      <c r="D73" s="183"/>
      <c r="E73" s="97" t="s">
        <v>674</v>
      </c>
      <c r="F73" s="97" t="s">
        <v>681</v>
      </c>
    </row>
    <row r="74" spans="2:6" ht="61" customHeight="1" x14ac:dyDescent="0.3">
      <c r="B74" s="20" t="s">
        <v>665</v>
      </c>
      <c r="C74" s="183" t="s">
        <v>663</v>
      </c>
      <c r="D74" s="183"/>
      <c r="E74" s="97" t="s">
        <v>675</v>
      </c>
      <c r="F74" s="97" t="s">
        <v>676</v>
      </c>
    </row>
    <row r="75" spans="2:6" x14ac:dyDescent="0.3">
      <c r="B75" s="19" t="s">
        <v>21</v>
      </c>
      <c r="C75" s="181" t="s">
        <v>58</v>
      </c>
      <c r="D75" s="181"/>
      <c r="E75" s="181"/>
      <c r="F75" s="181"/>
    </row>
    <row r="76" spans="2:6" x14ac:dyDescent="0.3">
      <c r="B76" s="8" t="s">
        <v>16</v>
      </c>
      <c r="C76" s="182" t="s">
        <v>54</v>
      </c>
      <c r="D76" s="182"/>
      <c r="E76" s="10" t="s">
        <v>211</v>
      </c>
      <c r="F76" s="10" t="s">
        <v>212</v>
      </c>
    </row>
    <row r="77" spans="2:6" ht="46" x14ac:dyDescent="0.3">
      <c r="B77" s="20" t="s">
        <v>86</v>
      </c>
      <c r="C77" s="183" t="s">
        <v>423</v>
      </c>
      <c r="D77" s="183"/>
      <c r="E77" s="21" t="s">
        <v>278</v>
      </c>
      <c r="F77" s="21" t="s">
        <v>279</v>
      </c>
    </row>
    <row r="78" spans="2:6" ht="80.5" x14ac:dyDescent="0.3">
      <c r="B78" s="20" t="s">
        <v>87</v>
      </c>
      <c r="C78" s="183" t="s">
        <v>424</v>
      </c>
      <c r="D78" s="183"/>
      <c r="E78" s="21" t="s">
        <v>280</v>
      </c>
      <c r="F78" s="21" t="s">
        <v>281</v>
      </c>
    </row>
    <row r="79" spans="2:6" ht="57.5" x14ac:dyDescent="0.3">
      <c r="B79" s="20" t="s">
        <v>88</v>
      </c>
      <c r="C79" s="183" t="s">
        <v>89</v>
      </c>
      <c r="D79" s="183"/>
      <c r="E79" s="21" t="s">
        <v>718</v>
      </c>
      <c r="F79" s="21" t="s">
        <v>282</v>
      </c>
    </row>
    <row r="80" spans="2:6" x14ac:dyDescent="0.3">
      <c r="B80" s="19" t="s">
        <v>23</v>
      </c>
      <c r="C80" s="181" t="s">
        <v>59</v>
      </c>
      <c r="D80" s="181"/>
      <c r="E80" s="181"/>
      <c r="F80" s="181"/>
    </row>
    <row r="81" spans="2:6" x14ac:dyDescent="0.3">
      <c r="B81" s="8" t="s">
        <v>16</v>
      </c>
      <c r="C81" s="182" t="s">
        <v>54</v>
      </c>
      <c r="D81" s="182"/>
      <c r="E81" s="10" t="s">
        <v>211</v>
      </c>
      <c r="F81" s="10" t="s">
        <v>212</v>
      </c>
    </row>
    <row r="82" spans="2:6" ht="76.5" customHeight="1" x14ac:dyDescent="0.3">
      <c r="B82" s="20" t="s">
        <v>90</v>
      </c>
      <c r="C82" s="184" t="s">
        <v>684</v>
      </c>
      <c r="D82" s="185"/>
      <c r="E82" s="21" t="s">
        <v>283</v>
      </c>
      <c r="F82" s="21" t="s">
        <v>284</v>
      </c>
    </row>
    <row r="83" spans="2:6" ht="50" customHeight="1" x14ac:dyDescent="0.3">
      <c r="B83" s="20" t="s">
        <v>91</v>
      </c>
      <c r="C83" s="184" t="s">
        <v>685</v>
      </c>
      <c r="D83" s="185"/>
      <c r="E83" s="21" t="s">
        <v>285</v>
      </c>
      <c r="F83" s="21" t="s">
        <v>286</v>
      </c>
    </row>
    <row r="84" spans="2:6" ht="85.5" customHeight="1" x14ac:dyDescent="0.3">
      <c r="B84" s="20" t="s">
        <v>92</v>
      </c>
      <c r="C84" s="184" t="s">
        <v>686</v>
      </c>
      <c r="D84" s="185"/>
      <c r="E84" s="21" t="s">
        <v>287</v>
      </c>
      <c r="F84" s="21" t="s">
        <v>288</v>
      </c>
    </row>
    <row r="85" spans="2:6" x14ac:dyDescent="0.3">
      <c r="B85" s="19" t="s">
        <v>25</v>
      </c>
      <c r="C85" s="181" t="s">
        <v>60</v>
      </c>
      <c r="D85" s="181"/>
      <c r="E85" s="181"/>
      <c r="F85" s="181"/>
    </row>
    <row r="86" spans="2:6" x14ac:dyDescent="0.3">
      <c r="B86" s="8" t="s">
        <v>16</v>
      </c>
      <c r="C86" s="182" t="s">
        <v>54</v>
      </c>
      <c r="D86" s="182"/>
      <c r="E86" s="10" t="s">
        <v>211</v>
      </c>
      <c r="F86" s="10" t="s">
        <v>212</v>
      </c>
    </row>
    <row r="87" spans="2:6" ht="34.5" x14ac:dyDescent="0.3">
      <c r="B87" s="20" t="s">
        <v>93</v>
      </c>
      <c r="C87" s="183" t="s">
        <v>425</v>
      </c>
      <c r="D87" s="183"/>
      <c r="E87" s="21" t="s">
        <v>289</v>
      </c>
      <c r="F87" s="21" t="s">
        <v>290</v>
      </c>
    </row>
    <row r="88" spans="2:6" ht="57.5" x14ac:dyDescent="0.3">
      <c r="B88" s="20" t="s">
        <v>94</v>
      </c>
      <c r="C88" s="183" t="s">
        <v>426</v>
      </c>
      <c r="D88" s="183"/>
      <c r="E88" s="21" t="s">
        <v>291</v>
      </c>
      <c r="F88" s="21" t="s">
        <v>292</v>
      </c>
    </row>
    <row r="89" spans="2:6" ht="69" x14ac:dyDescent="0.3">
      <c r="B89" s="20" t="s">
        <v>95</v>
      </c>
      <c r="C89" s="183" t="s">
        <v>427</v>
      </c>
      <c r="D89" s="183"/>
      <c r="E89" s="21" t="s">
        <v>293</v>
      </c>
      <c r="F89" s="21" t="s">
        <v>294</v>
      </c>
    </row>
    <row r="90" spans="2:6" x14ac:dyDescent="0.3">
      <c r="B90" s="19" t="s">
        <v>27</v>
      </c>
      <c r="C90" s="181" t="s">
        <v>61</v>
      </c>
      <c r="D90" s="181"/>
      <c r="E90" s="181"/>
      <c r="F90" s="181"/>
    </row>
    <row r="91" spans="2:6" x14ac:dyDescent="0.3">
      <c r="B91" s="8" t="s">
        <v>16</v>
      </c>
      <c r="C91" s="182" t="s">
        <v>54</v>
      </c>
      <c r="D91" s="182"/>
      <c r="E91" s="10" t="s">
        <v>211</v>
      </c>
      <c r="F91" s="10" t="s">
        <v>212</v>
      </c>
    </row>
    <row r="92" spans="2:6" ht="46" x14ac:dyDescent="0.3">
      <c r="B92" s="20" t="s">
        <v>96</v>
      </c>
      <c r="C92" s="183" t="s">
        <v>99</v>
      </c>
      <c r="D92" s="183"/>
      <c r="E92" s="21" t="s">
        <v>295</v>
      </c>
      <c r="F92" s="21" t="s">
        <v>296</v>
      </c>
    </row>
    <row r="93" spans="2:6" ht="23" x14ac:dyDescent="0.3">
      <c r="B93" s="20" t="s">
        <v>97</v>
      </c>
      <c r="C93" s="183" t="s">
        <v>428</v>
      </c>
      <c r="D93" s="183"/>
      <c r="E93" s="21" t="s">
        <v>297</v>
      </c>
      <c r="F93" s="21" t="s">
        <v>298</v>
      </c>
    </row>
    <row r="94" spans="2:6" ht="34.5" x14ac:dyDescent="0.3">
      <c r="B94" s="20" t="s">
        <v>98</v>
      </c>
      <c r="C94" s="183" t="s">
        <v>100</v>
      </c>
      <c r="D94" s="183"/>
      <c r="E94" s="21" t="s">
        <v>299</v>
      </c>
      <c r="F94" s="21" t="s">
        <v>300</v>
      </c>
    </row>
    <row r="95" spans="2:6" x14ac:dyDescent="0.3">
      <c r="B95" s="19" t="s">
        <v>30</v>
      </c>
      <c r="C95" s="181" t="s">
        <v>62</v>
      </c>
      <c r="D95" s="181"/>
      <c r="E95" s="181"/>
      <c r="F95" s="181"/>
    </row>
    <row r="96" spans="2:6" x14ac:dyDescent="0.3">
      <c r="B96" s="8" t="s">
        <v>16</v>
      </c>
      <c r="C96" s="182" t="s">
        <v>54</v>
      </c>
      <c r="D96" s="182"/>
      <c r="E96" s="10" t="s">
        <v>211</v>
      </c>
      <c r="F96" s="10" t="s">
        <v>212</v>
      </c>
    </row>
    <row r="97" spans="2:6" ht="34.5" x14ac:dyDescent="0.3">
      <c r="B97" s="20" t="s">
        <v>105</v>
      </c>
      <c r="C97" s="183" t="s">
        <v>109</v>
      </c>
      <c r="D97" s="183"/>
      <c r="E97" s="21" t="s">
        <v>301</v>
      </c>
      <c r="F97" s="21" t="s">
        <v>302</v>
      </c>
    </row>
    <row r="98" spans="2:6" ht="57.5" x14ac:dyDescent="0.3">
      <c r="B98" s="20" t="s">
        <v>106</v>
      </c>
      <c r="C98" s="183" t="s">
        <v>110</v>
      </c>
      <c r="D98" s="183"/>
      <c r="E98" s="21" t="s">
        <v>303</v>
      </c>
      <c r="F98" s="21" t="s">
        <v>304</v>
      </c>
    </row>
    <row r="99" spans="2:6" ht="69" x14ac:dyDescent="0.3">
      <c r="B99" s="20" t="s">
        <v>107</v>
      </c>
      <c r="C99" s="183" t="s">
        <v>427</v>
      </c>
      <c r="D99" s="183"/>
      <c r="E99" s="21" t="s">
        <v>293</v>
      </c>
      <c r="F99" s="21" t="s">
        <v>294</v>
      </c>
    </row>
    <row r="100" spans="2:6" ht="34.5" x14ac:dyDescent="0.3">
      <c r="B100" s="20" t="s">
        <v>108</v>
      </c>
      <c r="C100" s="183" t="s">
        <v>100</v>
      </c>
      <c r="D100" s="183"/>
      <c r="E100" s="21" t="s">
        <v>299</v>
      </c>
      <c r="F100" s="21" t="s">
        <v>300</v>
      </c>
    </row>
    <row r="101" spans="2:6" x14ac:dyDescent="0.3">
      <c r="B101" s="19" t="s">
        <v>32</v>
      </c>
      <c r="C101" s="181" t="s">
        <v>63</v>
      </c>
      <c r="D101" s="181"/>
      <c r="E101" s="181"/>
      <c r="F101" s="181"/>
    </row>
    <row r="102" spans="2:6" x14ac:dyDescent="0.3">
      <c r="B102" s="8" t="s">
        <v>16</v>
      </c>
      <c r="C102" s="182" t="s">
        <v>54</v>
      </c>
      <c r="D102" s="182"/>
      <c r="E102" s="10" t="s">
        <v>211</v>
      </c>
      <c r="F102" s="10" t="s">
        <v>212</v>
      </c>
    </row>
    <row r="103" spans="2:6" ht="23" x14ac:dyDescent="0.3">
      <c r="B103" s="20" t="s">
        <v>111</v>
      </c>
      <c r="C103" s="183" t="s">
        <v>113</v>
      </c>
      <c r="D103" s="183"/>
      <c r="E103" s="21" t="s">
        <v>305</v>
      </c>
      <c r="F103" s="21" t="s">
        <v>306</v>
      </c>
    </row>
    <row r="104" spans="2:6" ht="80.5" x14ac:dyDescent="0.3">
      <c r="B104" s="20" t="s">
        <v>112</v>
      </c>
      <c r="C104" s="183" t="s">
        <v>429</v>
      </c>
      <c r="D104" s="183"/>
      <c r="E104" s="21" t="s">
        <v>307</v>
      </c>
      <c r="F104" s="21" t="s">
        <v>308</v>
      </c>
    </row>
    <row r="105" spans="2:6" x14ac:dyDescent="0.3">
      <c r="B105" s="19" t="s">
        <v>34</v>
      </c>
      <c r="C105" s="181" t="s">
        <v>64</v>
      </c>
      <c r="D105" s="181"/>
      <c r="E105" s="181"/>
      <c r="F105" s="181"/>
    </row>
    <row r="106" spans="2:6" x14ac:dyDescent="0.3">
      <c r="B106" s="8" t="s">
        <v>16</v>
      </c>
      <c r="C106" s="182" t="s">
        <v>54</v>
      </c>
      <c r="D106" s="182"/>
      <c r="E106" s="10" t="s">
        <v>211</v>
      </c>
      <c r="F106" s="10" t="s">
        <v>212</v>
      </c>
    </row>
    <row r="107" spans="2:6" ht="46" x14ac:dyDescent="0.3">
      <c r="B107" s="20" t="s">
        <v>114</v>
      </c>
      <c r="C107" s="183" t="s">
        <v>430</v>
      </c>
      <c r="D107" s="183"/>
      <c r="E107" s="21" t="s">
        <v>309</v>
      </c>
      <c r="F107" s="21" t="s">
        <v>310</v>
      </c>
    </row>
    <row r="108" spans="2:6" ht="57.5" x14ac:dyDescent="0.3">
      <c r="B108" s="20" t="s">
        <v>115</v>
      </c>
      <c r="C108" s="183" t="s">
        <v>116</v>
      </c>
      <c r="D108" s="183"/>
      <c r="E108" s="21" t="s">
        <v>311</v>
      </c>
      <c r="F108" s="21" t="s">
        <v>312</v>
      </c>
    </row>
    <row r="109" spans="2:6" x14ac:dyDescent="0.3">
      <c r="B109" s="19" t="s">
        <v>36</v>
      </c>
      <c r="C109" s="181" t="s">
        <v>65</v>
      </c>
      <c r="D109" s="181"/>
      <c r="E109" s="181"/>
      <c r="F109" s="181"/>
    </row>
    <row r="110" spans="2:6" x14ac:dyDescent="0.3">
      <c r="B110" s="8" t="s">
        <v>16</v>
      </c>
      <c r="C110" s="182" t="s">
        <v>54</v>
      </c>
      <c r="D110" s="182"/>
      <c r="E110" s="10" t="s">
        <v>211</v>
      </c>
      <c r="F110" s="10" t="s">
        <v>212</v>
      </c>
    </row>
    <row r="111" spans="2:6" ht="126.5" x14ac:dyDescent="0.3">
      <c r="B111" s="20" t="s">
        <v>117</v>
      </c>
      <c r="C111" s="183" t="s">
        <v>126</v>
      </c>
      <c r="D111" s="183"/>
      <c r="E111" s="21" t="s">
        <v>313</v>
      </c>
      <c r="F111" s="21" t="s">
        <v>222</v>
      </c>
    </row>
    <row r="112" spans="2:6" ht="46" x14ac:dyDescent="0.3">
      <c r="B112" s="20" t="s">
        <v>118</v>
      </c>
      <c r="C112" s="183" t="s">
        <v>431</v>
      </c>
      <c r="D112" s="183"/>
      <c r="E112" s="21" t="s">
        <v>314</v>
      </c>
      <c r="F112" s="21" t="s">
        <v>315</v>
      </c>
    </row>
    <row r="113" spans="2:6" ht="149.5" x14ac:dyDescent="0.3">
      <c r="B113" s="20" t="s">
        <v>119</v>
      </c>
      <c r="C113" s="183" t="s">
        <v>127</v>
      </c>
      <c r="D113" s="183"/>
      <c r="E113" s="21" t="s">
        <v>316</v>
      </c>
      <c r="F113" s="21" t="s">
        <v>317</v>
      </c>
    </row>
    <row r="114" spans="2:6" ht="57.5" x14ac:dyDescent="0.3">
      <c r="B114" s="20" t="s">
        <v>120</v>
      </c>
      <c r="C114" s="183" t="s">
        <v>128</v>
      </c>
      <c r="D114" s="183"/>
      <c r="E114" s="21" t="s">
        <v>318</v>
      </c>
      <c r="F114" s="21" t="s">
        <v>319</v>
      </c>
    </row>
    <row r="115" spans="2:6" ht="57.5" x14ac:dyDescent="0.3">
      <c r="B115" s="20" t="s">
        <v>121</v>
      </c>
      <c r="C115" s="183" t="s">
        <v>432</v>
      </c>
      <c r="D115" s="183"/>
      <c r="E115" s="21" t="s">
        <v>320</v>
      </c>
      <c r="F115" s="21" t="s">
        <v>321</v>
      </c>
    </row>
    <row r="116" spans="2:6" ht="57.5" x14ac:dyDescent="0.3">
      <c r="B116" s="20" t="s">
        <v>122</v>
      </c>
      <c r="C116" s="183" t="s">
        <v>433</v>
      </c>
      <c r="D116" s="183"/>
      <c r="E116" s="21" t="s">
        <v>322</v>
      </c>
      <c r="F116" s="21" t="s">
        <v>323</v>
      </c>
    </row>
    <row r="117" spans="2:6" ht="57.5" x14ac:dyDescent="0.3">
      <c r="B117" s="20" t="s">
        <v>123</v>
      </c>
      <c r="C117" s="183" t="s">
        <v>129</v>
      </c>
      <c r="D117" s="183"/>
      <c r="E117" s="21" t="s">
        <v>324</v>
      </c>
      <c r="F117" s="21" t="s">
        <v>325</v>
      </c>
    </row>
    <row r="118" spans="2:6" ht="46" x14ac:dyDescent="0.3">
      <c r="B118" s="20" t="s">
        <v>124</v>
      </c>
      <c r="C118" s="183" t="s">
        <v>130</v>
      </c>
      <c r="D118" s="183"/>
      <c r="E118" s="21" t="s">
        <v>326</v>
      </c>
      <c r="F118" s="21" t="s">
        <v>327</v>
      </c>
    </row>
    <row r="119" spans="2:6" ht="46" x14ac:dyDescent="0.3">
      <c r="B119" s="20" t="s">
        <v>125</v>
      </c>
      <c r="C119" s="183" t="s">
        <v>434</v>
      </c>
      <c r="D119" s="183"/>
      <c r="E119" s="21" t="s">
        <v>328</v>
      </c>
      <c r="F119" s="21" t="s">
        <v>329</v>
      </c>
    </row>
    <row r="120" spans="2:6" x14ac:dyDescent="0.3">
      <c r="B120" s="19" t="s">
        <v>37</v>
      </c>
      <c r="C120" s="181" t="s">
        <v>435</v>
      </c>
      <c r="D120" s="181"/>
      <c r="E120" s="181"/>
      <c r="F120" s="181"/>
    </row>
    <row r="121" spans="2:6" x14ac:dyDescent="0.3">
      <c r="B121" s="8" t="s">
        <v>16</v>
      </c>
      <c r="C121" s="182" t="s">
        <v>54</v>
      </c>
      <c r="D121" s="182"/>
      <c r="E121" s="10" t="s">
        <v>211</v>
      </c>
      <c r="F121" s="10" t="s">
        <v>212</v>
      </c>
    </row>
    <row r="122" spans="2:6" ht="57.5" x14ac:dyDescent="0.3">
      <c r="B122" s="20" t="s">
        <v>131</v>
      </c>
      <c r="C122" s="183" t="s">
        <v>450</v>
      </c>
      <c r="D122" s="183"/>
      <c r="E122" s="21" t="s">
        <v>330</v>
      </c>
      <c r="F122" s="21" t="s">
        <v>331</v>
      </c>
    </row>
    <row r="123" spans="2:6" ht="46" x14ac:dyDescent="0.3">
      <c r="B123" s="20" t="s">
        <v>132</v>
      </c>
      <c r="C123" s="183" t="s">
        <v>437</v>
      </c>
      <c r="D123" s="183"/>
      <c r="E123" s="21" t="s">
        <v>332</v>
      </c>
      <c r="F123" s="21" t="s">
        <v>333</v>
      </c>
    </row>
    <row r="124" spans="2:6" ht="34.5" x14ac:dyDescent="0.3">
      <c r="B124" s="20" t="s">
        <v>133</v>
      </c>
      <c r="C124" s="183" t="s">
        <v>438</v>
      </c>
      <c r="D124" s="183"/>
      <c r="E124" s="21" t="s">
        <v>334</v>
      </c>
      <c r="F124" s="21" t="s">
        <v>335</v>
      </c>
    </row>
    <row r="125" spans="2:6" x14ac:dyDescent="0.3">
      <c r="B125" s="19" t="s">
        <v>39</v>
      </c>
      <c r="C125" s="181" t="s">
        <v>66</v>
      </c>
      <c r="D125" s="181"/>
      <c r="E125" s="181"/>
      <c r="F125" s="181"/>
    </row>
    <row r="126" spans="2:6" x14ac:dyDescent="0.3">
      <c r="B126" s="8" t="s">
        <v>16</v>
      </c>
      <c r="C126" s="182" t="s">
        <v>54</v>
      </c>
      <c r="D126" s="182"/>
      <c r="E126" s="10" t="s">
        <v>211</v>
      </c>
      <c r="F126" s="10" t="s">
        <v>212</v>
      </c>
    </row>
    <row r="127" spans="2:6" ht="80.5" x14ac:dyDescent="0.3">
      <c r="B127" s="20" t="s">
        <v>134</v>
      </c>
      <c r="C127" s="183" t="s">
        <v>136</v>
      </c>
      <c r="D127" s="183"/>
      <c r="E127" s="21" t="s">
        <v>336</v>
      </c>
      <c r="F127" s="21" t="s">
        <v>337</v>
      </c>
    </row>
    <row r="128" spans="2:6" ht="57.5" x14ac:dyDescent="0.3">
      <c r="B128" s="20" t="s">
        <v>135</v>
      </c>
      <c r="C128" s="183" t="s">
        <v>439</v>
      </c>
      <c r="D128" s="183"/>
      <c r="E128" s="21" t="s">
        <v>338</v>
      </c>
      <c r="F128" s="21" t="s">
        <v>339</v>
      </c>
    </row>
    <row r="129" spans="2:6" x14ac:dyDescent="0.3">
      <c r="B129" s="19" t="s">
        <v>41</v>
      </c>
      <c r="C129" s="181" t="s">
        <v>67</v>
      </c>
      <c r="D129" s="181"/>
      <c r="E129" s="181"/>
      <c r="F129" s="181"/>
    </row>
    <row r="130" spans="2:6" x14ac:dyDescent="0.3">
      <c r="B130" s="8" t="s">
        <v>16</v>
      </c>
      <c r="C130" s="182" t="s">
        <v>54</v>
      </c>
      <c r="D130" s="182"/>
      <c r="E130" s="10" t="s">
        <v>211</v>
      </c>
      <c r="F130" s="10" t="s">
        <v>212</v>
      </c>
    </row>
    <row r="131" spans="2:6" ht="103.5" x14ac:dyDescent="0.3">
      <c r="B131" s="20" t="s">
        <v>137</v>
      </c>
      <c r="C131" s="183" t="s">
        <v>440</v>
      </c>
      <c r="D131" s="183"/>
      <c r="E131" s="21" t="s">
        <v>340</v>
      </c>
      <c r="F131" s="21" t="s">
        <v>341</v>
      </c>
    </row>
    <row r="132" spans="2:6" ht="57.5" x14ac:dyDescent="0.3">
      <c r="B132" s="20" t="s">
        <v>138</v>
      </c>
      <c r="C132" s="183" t="s">
        <v>441</v>
      </c>
      <c r="D132" s="183"/>
      <c r="E132" s="21" t="s">
        <v>342</v>
      </c>
      <c r="F132" s="21" t="s">
        <v>343</v>
      </c>
    </row>
    <row r="133" spans="2:6" ht="46" x14ac:dyDescent="0.3">
      <c r="B133" s="20" t="s">
        <v>139</v>
      </c>
      <c r="C133" s="183" t="s">
        <v>145</v>
      </c>
      <c r="D133" s="183"/>
      <c r="E133" s="21" t="s">
        <v>344</v>
      </c>
      <c r="F133" s="21" t="s">
        <v>345</v>
      </c>
    </row>
    <row r="134" spans="2:6" ht="46" x14ac:dyDescent="0.3">
      <c r="B134" s="20" t="s">
        <v>140</v>
      </c>
      <c r="C134" s="183" t="s">
        <v>442</v>
      </c>
      <c r="D134" s="183"/>
      <c r="E134" s="21" t="s">
        <v>346</v>
      </c>
      <c r="F134" s="21" t="s">
        <v>347</v>
      </c>
    </row>
    <row r="135" spans="2:6" ht="138" x14ac:dyDescent="0.3">
      <c r="B135" s="20" t="s">
        <v>141</v>
      </c>
      <c r="C135" s="183" t="s">
        <v>146</v>
      </c>
      <c r="D135" s="183"/>
      <c r="E135" s="21" t="s">
        <v>348</v>
      </c>
      <c r="F135" s="21" t="s">
        <v>349</v>
      </c>
    </row>
    <row r="136" spans="2:6" ht="46" x14ac:dyDescent="0.3">
      <c r="B136" s="20" t="s">
        <v>142</v>
      </c>
      <c r="C136" s="183" t="s">
        <v>443</v>
      </c>
      <c r="D136" s="183"/>
      <c r="E136" s="21" t="s">
        <v>350</v>
      </c>
      <c r="F136" s="21" t="s">
        <v>351</v>
      </c>
    </row>
    <row r="137" spans="2:6" ht="57.5" x14ac:dyDescent="0.3">
      <c r="B137" s="20" t="s">
        <v>143</v>
      </c>
      <c r="C137" s="183" t="s">
        <v>444</v>
      </c>
      <c r="D137" s="183"/>
      <c r="E137" s="21" t="s">
        <v>352</v>
      </c>
      <c r="F137" s="21" t="s">
        <v>353</v>
      </c>
    </row>
    <row r="138" spans="2:6" ht="69" x14ac:dyDescent="0.3">
      <c r="B138" s="20" t="s">
        <v>144</v>
      </c>
      <c r="C138" s="183" t="s">
        <v>445</v>
      </c>
      <c r="D138" s="183"/>
      <c r="E138" s="21" t="s">
        <v>354</v>
      </c>
      <c r="F138" s="21" t="s">
        <v>355</v>
      </c>
    </row>
    <row r="139" spans="2:6" x14ac:dyDescent="0.3">
      <c r="B139" s="19" t="s">
        <v>581</v>
      </c>
      <c r="C139" s="181" t="s">
        <v>592</v>
      </c>
      <c r="D139" s="181"/>
      <c r="E139" s="181"/>
      <c r="F139" s="181"/>
    </row>
    <row r="140" spans="2:6" x14ac:dyDescent="0.3">
      <c r="B140" s="92" t="s">
        <v>16</v>
      </c>
      <c r="C140" s="182" t="s">
        <v>54</v>
      </c>
      <c r="D140" s="182"/>
      <c r="E140" s="10" t="s">
        <v>211</v>
      </c>
      <c r="F140" s="10" t="s">
        <v>212</v>
      </c>
    </row>
    <row r="141" spans="2:6" ht="89" customHeight="1" x14ac:dyDescent="0.3">
      <c r="B141" s="20" t="s">
        <v>585</v>
      </c>
      <c r="C141" s="183" t="s">
        <v>600</v>
      </c>
      <c r="D141" s="183"/>
      <c r="E141" s="91" t="s">
        <v>609</v>
      </c>
      <c r="F141" s="91" t="s">
        <v>637</v>
      </c>
    </row>
    <row r="142" spans="2:6" ht="235" customHeight="1" x14ac:dyDescent="0.3">
      <c r="B142" s="20" t="s">
        <v>586</v>
      </c>
      <c r="C142" s="183" t="s">
        <v>610</v>
      </c>
      <c r="D142" s="183"/>
      <c r="E142" s="91" t="s">
        <v>611</v>
      </c>
      <c r="F142" s="91" t="s">
        <v>612</v>
      </c>
    </row>
    <row r="143" spans="2:6" ht="64.5" customHeight="1" x14ac:dyDescent="0.3">
      <c r="B143" s="20" t="s">
        <v>587</v>
      </c>
      <c r="C143" s="183" t="s">
        <v>601</v>
      </c>
      <c r="D143" s="183"/>
      <c r="E143" s="91" t="s">
        <v>613</v>
      </c>
      <c r="F143" s="91" t="s">
        <v>643</v>
      </c>
    </row>
    <row r="144" spans="2:6" ht="112" customHeight="1" x14ac:dyDescent="0.3">
      <c r="B144" s="20" t="s">
        <v>588</v>
      </c>
      <c r="C144" s="183" t="s">
        <v>602</v>
      </c>
      <c r="D144" s="183"/>
      <c r="E144" s="91" t="s">
        <v>638</v>
      </c>
      <c r="F144" s="91" t="s">
        <v>614</v>
      </c>
    </row>
    <row r="145" spans="2:6" ht="136.5" customHeight="1" x14ac:dyDescent="0.3">
      <c r="B145" s="20" t="s">
        <v>589</v>
      </c>
      <c r="C145" s="183" t="s">
        <v>606</v>
      </c>
      <c r="D145" s="183"/>
      <c r="E145" s="91" t="s">
        <v>639</v>
      </c>
      <c r="F145" s="91" t="s">
        <v>615</v>
      </c>
    </row>
    <row r="146" spans="2:6" ht="112" customHeight="1" x14ac:dyDescent="0.3">
      <c r="B146" s="20" t="s">
        <v>590</v>
      </c>
      <c r="C146" s="183" t="s">
        <v>603</v>
      </c>
      <c r="D146" s="183"/>
      <c r="E146" s="91" t="s">
        <v>617</v>
      </c>
      <c r="F146" s="94" t="s">
        <v>616</v>
      </c>
    </row>
    <row r="147" spans="2:6" ht="112" customHeight="1" x14ac:dyDescent="0.3">
      <c r="B147" s="20" t="s">
        <v>591</v>
      </c>
      <c r="C147" s="183" t="s">
        <v>604</v>
      </c>
      <c r="D147" s="183"/>
      <c r="E147" s="91" t="s">
        <v>719</v>
      </c>
      <c r="F147" s="91" t="s">
        <v>618</v>
      </c>
    </row>
    <row r="148" spans="2:6" ht="112" customHeight="1" x14ac:dyDescent="0.3">
      <c r="B148" s="20" t="s">
        <v>593</v>
      </c>
      <c r="C148" s="183" t="s">
        <v>619</v>
      </c>
      <c r="D148" s="183"/>
      <c r="E148" s="91" t="s">
        <v>620</v>
      </c>
      <c r="F148" s="91" t="s">
        <v>621</v>
      </c>
    </row>
    <row r="149" spans="2:6" ht="112" customHeight="1" x14ac:dyDescent="0.3">
      <c r="B149" s="20" t="s">
        <v>594</v>
      </c>
      <c r="C149" s="183" t="s">
        <v>622</v>
      </c>
      <c r="D149" s="183"/>
      <c r="E149" s="94" t="s">
        <v>624</v>
      </c>
      <c r="F149" s="94" t="s">
        <v>625</v>
      </c>
    </row>
    <row r="150" spans="2:6" ht="112" customHeight="1" x14ac:dyDescent="0.3">
      <c r="B150" s="20" t="s">
        <v>595</v>
      </c>
      <c r="C150" s="183" t="s">
        <v>640</v>
      </c>
      <c r="D150" s="183"/>
      <c r="E150" s="91" t="s">
        <v>626</v>
      </c>
      <c r="F150" s="94" t="s">
        <v>627</v>
      </c>
    </row>
    <row r="151" spans="2:6" ht="112" customHeight="1" x14ac:dyDescent="0.3">
      <c r="B151" s="20" t="s">
        <v>596</v>
      </c>
      <c r="C151" s="183" t="s">
        <v>641</v>
      </c>
      <c r="D151" s="183"/>
      <c r="E151" s="91" t="s">
        <v>642</v>
      </c>
      <c r="F151" s="91" t="s">
        <v>628</v>
      </c>
    </row>
    <row r="152" spans="2:6" ht="112" customHeight="1" x14ac:dyDescent="0.3">
      <c r="B152" s="20" t="s">
        <v>597</v>
      </c>
      <c r="C152" s="183" t="s">
        <v>605</v>
      </c>
      <c r="D152" s="183"/>
      <c r="E152" s="91" t="s">
        <v>629</v>
      </c>
      <c r="F152" s="91" t="s">
        <v>630</v>
      </c>
    </row>
    <row r="153" spans="2:6" ht="112" customHeight="1" x14ac:dyDescent="0.3">
      <c r="B153" s="20" t="s">
        <v>598</v>
      </c>
      <c r="C153" s="183" t="s">
        <v>632</v>
      </c>
      <c r="D153" s="183"/>
      <c r="E153" s="91" t="s">
        <v>631</v>
      </c>
      <c r="F153" s="94" t="s">
        <v>621</v>
      </c>
    </row>
    <row r="154" spans="2:6" ht="112" customHeight="1" x14ac:dyDescent="0.3">
      <c r="B154" s="20" t="s">
        <v>599</v>
      </c>
      <c r="C154" s="183" t="s">
        <v>607</v>
      </c>
      <c r="D154" s="183"/>
      <c r="E154" s="91" t="s">
        <v>633</v>
      </c>
      <c r="F154" s="91" t="s">
        <v>634</v>
      </c>
    </row>
    <row r="155" spans="2:6" ht="112" customHeight="1" x14ac:dyDescent="0.3">
      <c r="B155" s="20" t="s">
        <v>623</v>
      </c>
      <c r="C155" s="183" t="s">
        <v>608</v>
      </c>
      <c r="D155" s="183"/>
      <c r="E155" s="91" t="s">
        <v>635</v>
      </c>
      <c r="F155" s="91" t="s">
        <v>636</v>
      </c>
    </row>
  </sheetData>
  <sheetProtection sheet="1" objects="1" scenarios="1"/>
  <mergeCells count="154">
    <mergeCell ref="C2:F2"/>
    <mergeCell ref="C3:D3"/>
    <mergeCell ref="C4:D4"/>
    <mergeCell ref="C5:D5"/>
    <mergeCell ref="C6:D6"/>
    <mergeCell ref="C7:D7"/>
    <mergeCell ref="C149:D149"/>
    <mergeCell ref="C14:D14"/>
    <mergeCell ref="C15:D15"/>
    <mergeCell ref="C16:D16"/>
    <mergeCell ref="C17:F17"/>
    <mergeCell ref="C18:D18"/>
    <mergeCell ref="C19:D19"/>
    <mergeCell ref="C8:D8"/>
    <mergeCell ref="C9:D9"/>
    <mergeCell ref="C10:D10"/>
    <mergeCell ref="C11:D11"/>
    <mergeCell ref="C12:D12"/>
    <mergeCell ref="C13:D13"/>
    <mergeCell ref="C26:D26"/>
    <mergeCell ref="C27:D27"/>
    <mergeCell ref="C28:D28"/>
    <mergeCell ref="C29:D29"/>
    <mergeCell ref="C30:D30"/>
    <mergeCell ref="C31:D31"/>
    <mergeCell ref="C20:D20"/>
    <mergeCell ref="C21:D21"/>
    <mergeCell ref="C22:D22"/>
    <mergeCell ref="C23:D23"/>
    <mergeCell ref="C24:D24"/>
    <mergeCell ref="C25:D25"/>
    <mergeCell ref="C38:F38"/>
    <mergeCell ref="C39:D39"/>
    <mergeCell ref="C40:D40"/>
    <mergeCell ref="C41:D41"/>
    <mergeCell ref="C42:F42"/>
    <mergeCell ref="C43:D43"/>
    <mergeCell ref="C32:D32"/>
    <mergeCell ref="C33:D33"/>
    <mergeCell ref="C34:D34"/>
    <mergeCell ref="C35:D35"/>
    <mergeCell ref="C36:D36"/>
    <mergeCell ref="C37:D37"/>
    <mergeCell ref="C50:D50"/>
    <mergeCell ref="C51:D51"/>
    <mergeCell ref="C52:D52"/>
    <mergeCell ref="C53:F53"/>
    <mergeCell ref="C54:D54"/>
    <mergeCell ref="C55:D55"/>
    <mergeCell ref="C44:D44"/>
    <mergeCell ref="C45:D45"/>
    <mergeCell ref="C46:D46"/>
    <mergeCell ref="C47:D47"/>
    <mergeCell ref="C48:F48"/>
    <mergeCell ref="C49:D49"/>
    <mergeCell ref="C56:D56"/>
    <mergeCell ref="C57:D57"/>
    <mergeCell ref="C58:D58"/>
    <mergeCell ref="B59:F59"/>
    <mergeCell ref="C60:F60"/>
    <mergeCell ref="C61:D61"/>
    <mergeCell ref="C62:D62"/>
    <mergeCell ref="C73:D73"/>
    <mergeCell ref="C70:D70"/>
    <mergeCell ref="C71:D71"/>
    <mergeCell ref="C72:D72"/>
    <mergeCell ref="C68:D68"/>
    <mergeCell ref="C76:D76"/>
    <mergeCell ref="C77:D77"/>
    <mergeCell ref="C78:D78"/>
    <mergeCell ref="C79:D79"/>
    <mergeCell ref="C80:F80"/>
    <mergeCell ref="C81:D81"/>
    <mergeCell ref="C63:D63"/>
    <mergeCell ref="C64:D64"/>
    <mergeCell ref="C65:D65"/>
    <mergeCell ref="C66:D66"/>
    <mergeCell ref="C67:D67"/>
    <mergeCell ref="C75:F75"/>
    <mergeCell ref="C74:D74"/>
    <mergeCell ref="C69:D69"/>
    <mergeCell ref="C88:D88"/>
    <mergeCell ref="C89:D89"/>
    <mergeCell ref="C90:F90"/>
    <mergeCell ref="C91:D91"/>
    <mergeCell ref="C92:D92"/>
    <mergeCell ref="C93:D93"/>
    <mergeCell ref="C82:D82"/>
    <mergeCell ref="C83:D83"/>
    <mergeCell ref="C84:D84"/>
    <mergeCell ref="C85:F85"/>
    <mergeCell ref="C86:D86"/>
    <mergeCell ref="C87:D87"/>
    <mergeCell ref="C100:D100"/>
    <mergeCell ref="C101:F101"/>
    <mergeCell ref="C102:D102"/>
    <mergeCell ref="C103:D103"/>
    <mergeCell ref="C104:D104"/>
    <mergeCell ref="C105:F105"/>
    <mergeCell ref="C94:D94"/>
    <mergeCell ref="C95:F95"/>
    <mergeCell ref="C96:D96"/>
    <mergeCell ref="C97:D97"/>
    <mergeCell ref="C98:D98"/>
    <mergeCell ref="C99:D99"/>
    <mergeCell ref="C112:D112"/>
    <mergeCell ref="C113:D113"/>
    <mergeCell ref="C114:D114"/>
    <mergeCell ref="C115:D115"/>
    <mergeCell ref="C116:D116"/>
    <mergeCell ref="C117:D117"/>
    <mergeCell ref="C106:D106"/>
    <mergeCell ref="C107:D107"/>
    <mergeCell ref="C108:D108"/>
    <mergeCell ref="C109:F109"/>
    <mergeCell ref="C110:D110"/>
    <mergeCell ref="C111:D111"/>
    <mergeCell ref="C134:D134"/>
    <mergeCell ref="C135:D135"/>
    <mergeCell ref="C124:D124"/>
    <mergeCell ref="C125:F125"/>
    <mergeCell ref="C126:D126"/>
    <mergeCell ref="C127:D127"/>
    <mergeCell ref="C128:D128"/>
    <mergeCell ref="C129:F129"/>
    <mergeCell ref="C118:D118"/>
    <mergeCell ref="C119:D119"/>
    <mergeCell ref="C120:F120"/>
    <mergeCell ref="C121:D121"/>
    <mergeCell ref="C122:D122"/>
    <mergeCell ref="C123:D123"/>
    <mergeCell ref="C130:D130"/>
    <mergeCell ref="C131:D131"/>
    <mergeCell ref="C132:D132"/>
    <mergeCell ref="C133:D133"/>
    <mergeCell ref="C152:D152"/>
    <mergeCell ref="C153:D153"/>
    <mergeCell ref="C142:D142"/>
    <mergeCell ref="C154:D154"/>
    <mergeCell ref="C155:D155"/>
    <mergeCell ref="C147:D147"/>
    <mergeCell ref="C148:D148"/>
    <mergeCell ref="C150:D150"/>
    <mergeCell ref="C151:D151"/>
    <mergeCell ref="C139:F139"/>
    <mergeCell ref="C140:D140"/>
    <mergeCell ref="C141:D141"/>
    <mergeCell ref="C143:D143"/>
    <mergeCell ref="C144:D144"/>
    <mergeCell ref="C145:D145"/>
    <mergeCell ref="C146:D146"/>
    <mergeCell ref="C136:D136"/>
    <mergeCell ref="C137:D137"/>
    <mergeCell ref="C138:D138"/>
  </mergeCells>
  <conditionalFormatting sqref="E5:F16 B5:C17 B40:C42 B2:C2 B19:C38 B44:C48 B50:C53 B55:C58 B77:C80 B82:C85 B87:C90 B97:C101 B92:C95 B103:C105 B107:C109 B111:C120 B122:C125 B127:C129 B131:C138 E40:F41 E44:F47 E50:F52 E55:F58 E77:F79 E82:F84 E87:F89 E92:F94 E97:F100 E103:F104 E107:F108 E111:F119 E122:F124 E127:F128 E131:F138 B60:C60 E142:F142 C144:C148 B142:C142 C150:C155 E144:F155 B75:C75 E74:F74 E63:F68 C74 C63:C68 B144 B146 B148 B150 B152 B154 B62:B74">
    <cfRule type="expression" dxfId="12" priority="179">
      <formula>#REF!="NO"</formula>
    </cfRule>
  </conditionalFormatting>
  <conditionalFormatting sqref="E19:F37">
    <cfRule type="expression" dxfId="11" priority="34">
      <formula>#REF!="NO"</formula>
    </cfRule>
  </conditionalFormatting>
  <conditionalFormatting sqref="E4:F4 B4:C4">
    <cfRule type="expression" dxfId="10" priority="180">
      <formula>#REF!="NO"</formula>
    </cfRule>
  </conditionalFormatting>
  <conditionalFormatting sqref="C139">
    <cfRule type="expression" dxfId="9" priority="16">
      <formula>#REF!="NO"</formula>
    </cfRule>
  </conditionalFormatting>
  <conditionalFormatting sqref="B139">
    <cfRule type="expression" dxfId="8" priority="15">
      <formula>#REF!="NO"</formula>
    </cfRule>
  </conditionalFormatting>
  <conditionalFormatting sqref="C143 E143:F143">
    <cfRule type="expression" dxfId="7" priority="14">
      <formula>#REF!="NO"</formula>
    </cfRule>
  </conditionalFormatting>
  <conditionalFormatting sqref="B141:C141 E141:F141 B143 B145 B147 B149 B151 B153 B155">
    <cfRule type="expression" dxfId="6" priority="13">
      <formula>#REF!="NO"</formula>
    </cfRule>
  </conditionalFormatting>
  <conditionalFormatting sqref="C149">
    <cfRule type="expression" dxfId="5" priority="12">
      <formula>#REF!="NO"</formula>
    </cfRule>
  </conditionalFormatting>
  <conditionalFormatting sqref="E62:F62 C62 C70">
    <cfRule type="expression" dxfId="4" priority="11">
      <formula>#REF!="NO"</formula>
    </cfRule>
  </conditionalFormatting>
  <conditionalFormatting sqref="C71:C72 E70:F72">
    <cfRule type="expression" dxfId="3" priority="6">
      <formula>#REF!="NO"</formula>
    </cfRule>
  </conditionalFormatting>
  <conditionalFormatting sqref="C73 E73:F73">
    <cfRule type="expression" dxfId="2" priority="9">
      <formula>#REF!="NO"</formula>
    </cfRule>
  </conditionalFormatting>
  <conditionalFormatting sqref="C69">
    <cfRule type="expression" dxfId="1" priority="3">
      <formula>#REF!="NO"</formula>
    </cfRule>
  </conditionalFormatting>
  <conditionalFormatting sqref="E69:F69">
    <cfRule type="expression" dxfId="0" priority="1">
      <formula>#REF!="NO"</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A9FD22760AD147A5C66BC32FA5886E" ma:contentTypeVersion="11" ma:contentTypeDescription="Crear nuevo documento." ma:contentTypeScope="" ma:versionID="a11fa67d67f90021f6cdfe0087e8b36c">
  <xsd:schema xmlns:xsd="http://www.w3.org/2001/XMLSchema" xmlns:xs="http://www.w3.org/2001/XMLSchema" xmlns:p="http://schemas.microsoft.com/office/2006/metadata/properties" xmlns:ns2="391d50fe-b6cd-4da3-871e-89bb03fbb8be" xmlns:ns3="dbc1e56f-c5a5-40d8-a530-a807fff1d6cc" targetNamespace="http://schemas.microsoft.com/office/2006/metadata/properties" ma:root="true" ma:fieldsID="1e58464aea7542f101fd1f2719274de5" ns2:_="" ns3:_="">
    <xsd:import namespace="391d50fe-b6cd-4da3-871e-89bb03fbb8be"/>
    <xsd:import namespace="dbc1e56f-c5a5-40d8-a530-a807fff1d6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d50fe-b6cd-4da3-871e-89bb03fbb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c1e56f-c5a5-40d8-a530-a807fff1d6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d19581-60c3-4388-a72e-23a0fa71e741}" ma:internalName="TaxCatchAll" ma:showField="CatchAllData" ma:web="dbc1e56f-c5a5-40d8-a530-a807fff1d6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bc1e56f-c5a5-40d8-a530-a807fff1d6cc" xsi:nil="true"/>
    <lcf76f155ced4ddcb4097134ff3c332f xmlns="391d50fe-b6cd-4da3-871e-89bb03fbb8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9EC054-6F8F-483E-A6BE-81CF7DE55D1B}"/>
</file>

<file path=customXml/itemProps2.xml><?xml version="1.0" encoding="utf-8"?>
<ds:datastoreItem xmlns:ds="http://schemas.openxmlformats.org/officeDocument/2006/customXml" ds:itemID="{58BF066A-920B-4AAF-8FB4-23E19622C74E}">
  <ds:schemaRefs>
    <ds:schemaRef ds:uri="http://schemas.microsoft.com/sharepoint/v3/contenttype/forms"/>
  </ds:schemaRefs>
</ds:datastoreItem>
</file>

<file path=customXml/itemProps3.xml><?xml version="1.0" encoding="utf-8"?>
<ds:datastoreItem xmlns:ds="http://schemas.openxmlformats.org/officeDocument/2006/customXml" ds:itemID="{792551B4-1CED-4931-9FE4-D589CDA8A56B}">
  <ds:schemaRefs>
    <ds:schemaRef ds:uri="http://www.w3.org/XML/1998/namespace"/>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39594953-0794-4abf-ab0d-a7d28a67d603"/>
    <ds:schemaRef ds:uri="http://schemas.microsoft.com/office/infopath/2007/PartnerControls"/>
    <ds:schemaRef ds:uri="6a010876-3770-4fde-a246-064718848a31"/>
    <ds:schemaRef ds:uri="393ac974-352b-4e41-8cac-08bd43a3f752"/>
    <ds:schemaRef ds:uri="300cffa0-fdc0-4eb0-bfc1-ed88a247c5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1</vt:lpstr>
      <vt:lpstr>2</vt:lpstr>
      <vt:lpstr>3</vt:lpstr>
      <vt:lpstr>4</vt:lpstr>
      <vt:lpstr>5</vt:lpstr>
      <vt:lpstr>BD</vt:lpstr>
      <vt:lpstr>'1'!Área_de_impresión</vt:lpstr>
      <vt:lpstr>'2'!Área_de_impresión</vt:lpstr>
      <vt:lpstr>'3'!Área_de_impresión</vt:lpstr>
      <vt:lpstr>'4'!Área_de_impresión</vt:lpstr>
    </vt:vector>
  </TitlesOfParts>
  <Manager/>
  <Company>ACHS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Ruiz Poblete, Sandor Javier</dc:creator>
  <cp:keywords/>
  <dc:description/>
  <cp:lastModifiedBy>Ruiz Poblete, Sandor Javier</cp:lastModifiedBy>
  <cp:revision/>
  <cp:lastPrinted>2023-07-31T15:50:48Z</cp:lastPrinted>
  <dcterms:created xsi:type="dcterms:W3CDTF">2021-05-12T20:40:34Z</dcterms:created>
  <dcterms:modified xsi:type="dcterms:W3CDTF">2025-01-14T21:34:37Z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0x010100E2A9FD22760AD147A5C66BC32FA5886E</vt:lpwstr>
  </property>
  <property fmtid="{D5CDD505-2E9C-101B-9397-08002B2CF9AE}" pid="3" name="MediaServiceImageTags">
    <vt:lpwstr/>
  </property>
</Properties>
</file>